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5"/>
  <workbookPr showInkAnnotation="0" defaultThemeVersion="124226"/>
  <mc:AlternateContent xmlns:mc="http://schemas.openxmlformats.org/markup-compatibility/2006">
    <mc:Choice Requires="x15">
      <x15ac:absPath xmlns:x15ac="http://schemas.microsoft.com/office/spreadsheetml/2010/11/ac" url="\\SERVER\users\samanthat\My Documents\Sam\GA Items\"/>
    </mc:Choice>
  </mc:AlternateContent>
  <xr:revisionPtr revIDLastSave="0" documentId="8_{74E77158-E641-4962-963D-D1116090CA83}" xr6:coauthVersionLast="36" xr6:coauthVersionMax="36" xr10:uidLastSave="{00000000-0000-0000-0000-000000000000}"/>
  <bookViews>
    <workbookView xWindow="-15" yWindow="6390" windowWidth="19845" windowHeight="3270" tabRatio="203" firstSheet="1" activeTab="1" xr2:uid="{00000000-000D-0000-FFFF-FFFF00000000}"/>
  </bookViews>
  <sheets>
    <sheet name="Sheet1" sheetId="1" state="hidden" r:id="rId1"/>
    <sheet name="SF Rates" sheetId="5" r:id="rId2"/>
    <sheet name="MF Rates" sheetId="6" r:id="rId3"/>
  </sheets>
  <calcPr calcId="191029"/>
</workbook>
</file>

<file path=xl/calcChain.xml><?xml version="1.0" encoding="utf-8"?>
<calcChain xmlns="http://schemas.openxmlformats.org/spreadsheetml/2006/main">
  <c r="E30" i="6" l="1"/>
  <c r="L43" i="5" l="1"/>
  <c r="L42" i="5"/>
  <c r="L41" i="5"/>
  <c r="L40" i="5"/>
  <c r="L39" i="5"/>
  <c r="L38" i="5"/>
  <c r="L37" i="5"/>
  <c r="L36" i="5"/>
  <c r="L35" i="5"/>
  <c r="L34" i="5"/>
  <c r="L33" i="5"/>
  <c r="L32" i="5"/>
  <c r="L31" i="5"/>
  <c r="L30" i="5"/>
  <c r="L29" i="5"/>
  <c r="L28" i="5"/>
  <c r="L27" i="5"/>
  <c r="L26" i="5"/>
  <c r="L25" i="5"/>
  <c r="L24" i="5"/>
  <c r="L23" i="5"/>
  <c r="L22" i="5"/>
  <c r="L21" i="5"/>
  <c r="L20" i="5"/>
  <c r="L19" i="5"/>
  <c r="L18" i="5"/>
  <c r="L17" i="5"/>
  <c r="L15" i="5"/>
  <c r="L13" i="5"/>
  <c r="L11" i="5"/>
  <c r="L10" i="5"/>
  <c r="L9" i="5"/>
  <c r="L8" i="5"/>
  <c r="L16" i="5" l="1"/>
  <c r="L45" i="5"/>
  <c r="L14" i="5"/>
  <c r="L44" i="5"/>
  <c r="L12" i="5"/>
  <c r="AE30" i="1" l="1"/>
  <c r="Q30" i="1" l="1"/>
  <c r="P30" i="1"/>
  <c r="O30" i="1"/>
  <c r="N30" i="1"/>
  <c r="M30" i="1"/>
  <c r="L30" i="1"/>
  <c r="K30" i="1"/>
  <c r="J30" i="1"/>
  <c r="I30" i="1"/>
  <c r="H30" i="1"/>
  <c r="G30" i="1"/>
  <c r="F30" i="1"/>
  <c r="E30" i="1"/>
  <c r="D30" i="1"/>
  <c r="C30" i="1"/>
  <c r="B30" i="1"/>
  <c r="AD30" i="1"/>
  <c r="AC30" i="1"/>
  <c r="AB30" i="1"/>
  <c r="AA30" i="1"/>
  <c r="Z30" i="1"/>
  <c r="Y30" i="1"/>
  <c r="X30" i="1"/>
  <c r="V30" i="1"/>
  <c r="U30" i="1"/>
  <c r="T30" i="1"/>
  <c r="S30" i="1"/>
  <c r="AE15" i="1"/>
  <c r="W30" i="1"/>
  <c r="W15" i="1"/>
  <c r="R30" i="1"/>
  <c r="R15" i="1"/>
  <c r="T15" i="1"/>
  <c r="S15" i="1"/>
  <c r="E15" i="1" l="1"/>
  <c r="AM30" i="1" l="1"/>
  <c r="AN30" i="1"/>
  <c r="AN15" i="1"/>
  <c r="AM15" i="1"/>
  <c r="AL15" i="1"/>
  <c r="AK15" i="1"/>
  <c r="AJ15" i="1"/>
  <c r="AL30" i="1" l="1"/>
  <c r="AK30" i="1"/>
  <c r="AJ30" i="1"/>
  <c r="AI30" i="1"/>
  <c r="O15" i="1" l="1"/>
  <c r="AG15" i="1"/>
  <c r="AI15" i="1"/>
  <c r="AD15" i="1"/>
  <c r="AH15" i="1"/>
  <c r="AF15" i="1"/>
  <c r="AC15" i="1"/>
  <c r="H15" i="1"/>
  <c r="B15" i="1" l="1"/>
  <c r="AH30" i="1" l="1"/>
  <c r="AG30" i="1"/>
  <c r="AF30" i="1"/>
  <c r="F15" i="1" l="1"/>
  <c r="U15" i="1" l="1"/>
  <c r="V15" i="1" l="1"/>
  <c r="J15" i="1" l="1"/>
  <c r="L15" i="1"/>
  <c r="N15" i="1"/>
  <c r="AB15" i="1" l="1"/>
  <c r="AA15" i="1"/>
  <c r="Z15" i="1"/>
  <c r="Y15" i="1"/>
  <c r="X15" i="1"/>
  <c r="Q15" i="1"/>
  <c r="P15" i="1"/>
  <c r="M15" i="1"/>
  <c r="K15" i="1"/>
  <c r="I15" i="1"/>
  <c r="G15" i="1"/>
  <c r="D15" i="1"/>
  <c r="C1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Ara Hirst</author>
  </authors>
  <commentList>
    <comment ref="B19" authorId="0" shapeId="0" xr:uid="{00000000-0006-0000-0100-000003000000}">
      <text>
        <r>
          <rPr>
            <b/>
            <sz val="9"/>
            <color indexed="81"/>
            <rFont val="Tahoma"/>
            <family val="2"/>
          </rPr>
          <t xml:space="preserve">Frog Pond Infrastructure Supplemental Fee addressed in "City Specific CET" column </t>
        </r>
      </text>
    </comment>
    <comment ref="K19" authorId="0" shapeId="0" xr:uid="{00000000-0006-0000-0100-000004000000}">
      <text>
        <r>
          <rPr>
            <b/>
            <sz val="9"/>
            <color indexed="81"/>
            <rFont val="Tahoma"/>
            <family val="2"/>
          </rPr>
          <t xml:space="preserve">Frog Pond Infrastructure Supplemental Fee </t>
        </r>
      </text>
    </comment>
    <comment ref="E26" authorId="0" shapeId="0" xr:uid="{00000000-0006-0000-0100-000005000000}">
      <text>
        <r>
          <rPr>
            <sz val="9"/>
            <color indexed="81"/>
            <rFont val="Tahoma"/>
            <family val="2"/>
          </rPr>
          <t xml:space="preserve">Parks SDC varies by location and size of housing unit. Visit https://www.portlandoregon.gov/bds/article/166412 for more info.  </t>
        </r>
      </text>
    </comment>
    <comment ref="G35" authorId="0" shapeId="0" xr:uid="{00000000-0006-0000-0100-000006000000}">
      <text>
        <r>
          <rPr>
            <sz val="9"/>
            <color indexed="81"/>
            <rFont val="Tahoma"/>
            <family val="2"/>
          </rPr>
          <t>Effective April 1, 2020, fee will increase to $10,750</t>
        </r>
      </text>
    </comment>
    <comment ref="G36" authorId="0" shapeId="0" xr:uid="{00000000-0006-0000-0100-000007000000}">
      <text>
        <r>
          <rPr>
            <sz val="9"/>
            <color indexed="81"/>
            <rFont val="Tahoma"/>
            <family val="2"/>
          </rPr>
          <t>Effective April 1, 2020, fee will increase to $10,750</t>
        </r>
      </text>
    </comment>
    <comment ref="C44" authorId="0" shapeId="0" xr:uid="{00000000-0006-0000-0100-000008000000}">
      <text>
        <r>
          <rPr>
            <sz val="9"/>
            <color indexed="81"/>
            <rFont val="Tahoma"/>
            <family val="2"/>
          </rPr>
          <t xml:space="preserve">Actual cost - contact McMinnville Water &amp; Light for details </t>
        </r>
      </text>
    </comment>
    <comment ref="G44" authorId="0" shapeId="0" xr:uid="{00000000-0006-0000-0100-000009000000}">
      <text>
        <r>
          <rPr>
            <sz val="9"/>
            <color indexed="81"/>
            <rFont val="Tahoma"/>
            <family val="2"/>
          </rPr>
          <t xml:space="preserve">Actual cost - contact McMinnville Water &amp; Light for details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Ara Hirst</author>
  </authors>
  <commentList>
    <comment ref="G11" authorId="0" shapeId="0" xr:uid="{00000000-0006-0000-0200-000002000000}">
      <text>
        <r>
          <rPr>
            <sz val="9"/>
            <color indexed="81"/>
            <rFont val="Tahoma"/>
            <family val="2"/>
          </rPr>
          <t>Fee administrator: Sunrise Water Authority</t>
        </r>
      </text>
    </comment>
    <comment ref="G15" authorId="0" shapeId="0" xr:uid="{00000000-0006-0000-0200-000006000000}">
      <text>
        <r>
          <rPr>
            <sz val="9"/>
            <color indexed="81"/>
            <rFont val="Tahoma"/>
            <family val="2"/>
          </rPr>
          <t>$4,342 from Oregon City 
$2,350 from South Fork Water Board</t>
        </r>
      </text>
    </comment>
    <comment ref="G17" authorId="0" shapeId="0" xr:uid="{00000000-0006-0000-0200-000008000000}">
      <text>
        <r>
          <rPr>
            <sz val="9"/>
            <color indexed="81"/>
            <rFont val="Tahoma"/>
            <family val="2"/>
          </rPr>
          <t>$9,425 to West Linn
$2,350 to South Fork Water Board</t>
        </r>
      </text>
    </comment>
    <comment ref="G34" authorId="0" shapeId="0" xr:uid="{00000000-0006-0000-0200-00001A000000}">
      <text>
        <r>
          <rPr>
            <sz val="9"/>
            <color indexed="81"/>
            <rFont val="Tahoma"/>
            <family val="2"/>
          </rPr>
          <t>Effective April 1, 2020, fee will increase to $10,750</t>
        </r>
      </text>
    </comment>
    <comment ref="G35" authorId="0" shapeId="0" xr:uid="{00000000-0006-0000-0200-00001C000000}">
      <text>
        <r>
          <rPr>
            <sz val="9"/>
            <color indexed="81"/>
            <rFont val="Tahoma"/>
            <family val="2"/>
          </rPr>
          <t>Effective April 1, 2020, fee will increase to $10,750</t>
        </r>
      </text>
    </comment>
    <comment ref="G43" authorId="0" shapeId="0" xr:uid="{00000000-0006-0000-0200-00001F000000}">
      <text>
        <r>
          <rPr>
            <sz val="9"/>
            <color indexed="81"/>
            <rFont val="Tahoma"/>
            <family val="2"/>
          </rPr>
          <t xml:space="preserve">Actual cost - contact McMinnville Water &amp; Light for details </t>
        </r>
      </text>
    </comment>
    <comment ref="C50" authorId="0" shapeId="0" xr:uid="{00000000-0006-0000-0200-000020000000}">
      <text>
        <r>
          <rPr>
            <sz val="9"/>
            <color indexed="81"/>
            <rFont val="Tahoma"/>
            <family val="2"/>
          </rPr>
          <t>Apartment rate. 
Condo/Townhouse rate: $5,364</t>
        </r>
      </text>
    </comment>
  </commentList>
</comments>
</file>

<file path=xl/sharedStrings.xml><?xml version="1.0" encoding="utf-8"?>
<sst xmlns="http://schemas.openxmlformats.org/spreadsheetml/2006/main" count="602" uniqueCount="183">
  <si>
    <t>New Single-Family</t>
  </si>
  <si>
    <t xml:space="preserve">Portland </t>
  </si>
  <si>
    <t xml:space="preserve">Gresham </t>
  </si>
  <si>
    <t xml:space="preserve">Troutdale </t>
  </si>
  <si>
    <t xml:space="preserve">Washington County </t>
  </si>
  <si>
    <t>Hillsboro</t>
  </si>
  <si>
    <t xml:space="preserve">Beaverton </t>
  </si>
  <si>
    <t xml:space="preserve">Sherwood </t>
  </si>
  <si>
    <t xml:space="preserve">Tigard </t>
  </si>
  <si>
    <t xml:space="preserve">Tualatin </t>
  </si>
  <si>
    <t xml:space="preserve">Forest Grove </t>
  </si>
  <si>
    <t xml:space="preserve">Clackamas County </t>
  </si>
  <si>
    <t xml:space="preserve">Lake Oswego </t>
  </si>
  <si>
    <t xml:space="preserve">West Linn </t>
  </si>
  <si>
    <t xml:space="preserve">Happy Valley </t>
  </si>
  <si>
    <t xml:space="preserve">Wilsonville </t>
  </si>
  <si>
    <t xml:space="preserve">Oregon City </t>
  </si>
  <si>
    <t xml:space="preserve">Milwaukie </t>
  </si>
  <si>
    <t>Storm SDC Fee</t>
  </si>
  <si>
    <t>Sanitary Sewer SDC</t>
  </si>
  <si>
    <t>Park SDC</t>
  </si>
  <si>
    <t>School Excise Tax</t>
  </si>
  <si>
    <t xml:space="preserve">New Multi-Family </t>
  </si>
  <si>
    <t>Water Meter (1 1/2 -inch)</t>
  </si>
  <si>
    <t xml:space="preserve">River Terrace </t>
  </si>
  <si>
    <t xml:space="preserve">South Cooper Mountain </t>
  </si>
  <si>
    <t xml:space="preserve">South Hillsboro </t>
  </si>
  <si>
    <t>Portland Parks SDC varies based on square footage</t>
  </si>
  <si>
    <t>Clakamas County Parks and Water SDCs varies by special district</t>
  </si>
  <si>
    <t>North Plains</t>
  </si>
  <si>
    <t>Washington County Water SDCs vary by special district</t>
  </si>
  <si>
    <t>Transportation SDC</t>
  </si>
  <si>
    <t>Beaverton Parks SDC varies by location</t>
  </si>
  <si>
    <t>METRO Excise Tax (0.12%)</t>
  </si>
  <si>
    <t>Yamhill County</t>
  </si>
  <si>
    <t>Newberg</t>
  </si>
  <si>
    <t>McMinnville</t>
  </si>
  <si>
    <t>Sandy</t>
  </si>
  <si>
    <t>Estacada</t>
  </si>
  <si>
    <t>Molalla</t>
  </si>
  <si>
    <t>North Bethany</t>
  </si>
  <si>
    <t>Newberg Parks fee varies by location</t>
  </si>
  <si>
    <t>Gresham Parks SDCs vary by  location</t>
  </si>
  <si>
    <t>Comparison based on a Multi-Family dwelling valued at $711,000, 10 units, 8,000 total sq. ft.</t>
  </si>
  <si>
    <t>Total New Multi Family</t>
  </si>
  <si>
    <t>Total New Single Family</t>
  </si>
  <si>
    <t>Multnomah County</t>
  </si>
  <si>
    <t>Clackamas County</t>
  </si>
  <si>
    <t>Columbia County</t>
  </si>
  <si>
    <t>Scappoose</t>
  </si>
  <si>
    <t>St. Helens</t>
  </si>
  <si>
    <t>Hood River County</t>
  </si>
  <si>
    <t>Unincorp. Hood River</t>
  </si>
  <si>
    <t>City of Hood River</t>
  </si>
  <si>
    <t>Unincorp. Columbia</t>
  </si>
  <si>
    <t>County Location</t>
  </si>
  <si>
    <t>Fee Administrator</t>
  </si>
  <si>
    <t>City of</t>
  </si>
  <si>
    <t>Washco. Commission</t>
  </si>
  <si>
    <t>City of Hillsboro</t>
  </si>
  <si>
    <t>City of Beaverton</t>
  </si>
  <si>
    <t>City of Tigard</t>
  </si>
  <si>
    <t>Clackco. Commission</t>
  </si>
  <si>
    <t>Yamhillco. Commission</t>
  </si>
  <si>
    <t>Columbiaco. Commission</t>
  </si>
  <si>
    <t>Hood Riverco. Commission</t>
  </si>
  <si>
    <t xml:space="preserve">City of </t>
  </si>
  <si>
    <t>Hood River</t>
  </si>
  <si>
    <t>Fee Type</t>
  </si>
  <si>
    <t>Washington County</t>
  </si>
  <si>
    <t>TSDCs for cities inside Washignton County include base Washington County Transportation Development Tax of $8,273.00</t>
  </si>
  <si>
    <t>Comparison based on a 2,000 sq. ft. house with a 500 sq. ft. garage with a set value of $369,000</t>
  </si>
  <si>
    <t>These estimates do not include permit fees</t>
  </si>
  <si>
    <t>Fairview</t>
  </si>
  <si>
    <t>Banks</t>
  </si>
  <si>
    <t>Cornelius</t>
  </si>
  <si>
    <t>Durham</t>
  </si>
  <si>
    <t>Canby</t>
  </si>
  <si>
    <t>Rivergrove</t>
  </si>
  <si>
    <t>Cityof</t>
  </si>
  <si>
    <t>Water Meter (1")</t>
  </si>
  <si>
    <t xml:space="preserve"> City of</t>
  </si>
  <si>
    <t>City Specific CET</t>
  </si>
  <si>
    <t xml:space="preserve">JURISDICTIONAL SYSTEM DEVELOPMENT FEE ESTIMATE COMPARISON:  February 2017                   </t>
  </si>
  <si>
    <t>Marty Wine</t>
  </si>
  <si>
    <t>King City</t>
  </si>
  <si>
    <t>Lafayette</t>
  </si>
  <si>
    <t xml:space="preserve">Gladstone </t>
  </si>
  <si>
    <t>Cornelius*</t>
  </si>
  <si>
    <t>River Terrace Expansion</t>
  </si>
  <si>
    <t>South Hillsboro Expansion</t>
  </si>
  <si>
    <t xml:space="preserve">Springwater Expansion </t>
  </si>
  <si>
    <t>$1.35 per sq ft of building</t>
  </si>
  <si>
    <t>METRO Excise Tax</t>
  </si>
  <si>
    <t>Parks SDC</t>
  </si>
  <si>
    <t xml:space="preserve">0.12% of building valuation </t>
  </si>
  <si>
    <t>$1.30 per sq ft of building</t>
  </si>
  <si>
    <t>$1.00 per sq ft of building</t>
  </si>
  <si>
    <r>
      <t xml:space="preserve">SINGLE FAMILY SDC RATES BY JURISDICTION
</t>
    </r>
    <r>
      <rPr>
        <b/>
        <sz val="14"/>
        <rFont val="Calibri"/>
        <family val="2"/>
        <scheme val="minor"/>
      </rPr>
      <t>The HBA provides the following for informational purposes only, and it may not represent the most current fee charges.  Always check with the appropriate jurisdiction prior to calculating applicable system development charges.</t>
    </r>
  </si>
  <si>
    <t>$1.20 per sq ft of building</t>
  </si>
  <si>
    <t>$1.26 per sq ft of building</t>
  </si>
  <si>
    <t>1% of permit valuation</t>
  </si>
  <si>
    <t>$1.23 per sq ft of building</t>
  </si>
  <si>
    <t>SF</t>
  </si>
  <si>
    <t>0.75% of building valuation</t>
  </si>
  <si>
    <t>$1.07 per sq ft of building</t>
  </si>
  <si>
    <t>Water Meter (3/4 " or 5/8")</t>
  </si>
  <si>
    <t xml:space="preserve"> Pleasant Valley Expansion </t>
  </si>
  <si>
    <t>County</t>
  </si>
  <si>
    <t xml:space="preserve">Fee Administrator </t>
  </si>
  <si>
    <t>Clean Water Services</t>
  </si>
  <si>
    <t>Transportation Development Tax on new development in Washington County</t>
  </si>
  <si>
    <t>Beaverton, Banks, Forest Grove, Corneluis, Hillsboro, Tigard, Tualatin, Sherwood</t>
  </si>
  <si>
    <t>SPECIAL JURISDICTIONS + FEE ADMINISTRATORS</t>
  </si>
  <si>
    <t xml:space="preserve">Some of the below fees may already be included in the above jurisdictions. Always check with the appropriate jursdiction prior to calculating SDCs. </t>
  </si>
  <si>
    <t>Single Family Fee</t>
  </si>
  <si>
    <t>Water Environment Services</t>
  </si>
  <si>
    <t>Sanitary Sewer (Rate Zones 1 &amp; 2)</t>
  </si>
  <si>
    <t>Surface Water (Rate Zone 2)</t>
  </si>
  <si>
    <t>The HBA provides these estimates for informational purposes only, and it may not represent the most current fee charges.  Always check with the appropriate jurisdiction prior to calculating applicable system development charges. For your convience, links to information on each jurisdictions SDCs are linked on this chart.</t>
  </si>
  <si>
    <t xml:space="preserve">$1.35 per sq ft of building </t>
  </si>
  <si>
    <t xml:space="preserve">$1.35 per sq ft  of building </t>
  </si>
  <si>
    <t xml:space="preserve">$1.00 per sq ft </t>
  </si>
  <si>
    <t xml:space="preserve">$1.05 per sq ft of building </t>
  </si>
  <si>
    <t>Rivergrove Water District</t>
  </si>
  <si>
    <t>Tualatin Valley Water District</t>
  </si>
  <si>
    <t>West Slope Water District</t>
  </si>
  <si>
    <t>Clackamas River Water District</t>
  </si>
  <si>
    <t>Chehalem Parks and Recreation District</t>
  </si>
  <si>
    <t xml:space="preserve">$1.23 per sq ft of building </t>
  </si>
  <si>
    <r>
      <t xml:space="preserve">MULTI-FAMILY SDC RATES BY JURISDICTION
</t>
    </r>
    <r>
      <rPr>
        <b/>
        <sz val="14"/>
        <rFont val="Calibri"/>
        <family val="2"/>
        <scheme val="minor"/>
      </rPr>
      <t>The HBA provides the following for informational purposes only, and it may not represent the most current fee charges.  Always check with the appropriate jurisdiction prior to calculating applicable system development charges.</t>
    </r>
  </si>
  <si>
    <t>Raleigh Water District</t>
  </si>
  <si>
    <t xml:space="preserve"> EST. TOTAL 
per unit</t>
  </si>
  <si>
    <t>0.12%  of building valuation</t>
  </si>
  <si>
    <t>Multi-Family Fee</t>
  </si>
  <si>
    <t>1% on residential construction</t>
  </si>
  <si>
    <t xml:space="preserve">1% of permit valuation </t>
  </si>
  <si>
    <t>5/8" x 3/4" Meter Size</t>
  </si>
  <si>
    <t>Unicorporated Raleigh Hills area between Beaverton, Portland and Tigard</t>
  </si>
  <si>
    <t>3.5 sq miles in Washington County</t>
  </si>
  <si>
    <t>1" Meter Size</t>
  </si>
  <si>
    <t>Clackamas and Washington Counties including Lake Oswego, Tualatin, Rivergrove and unincorporated Clackamas County</t>
  </si>
  <si>
    <t>Tualatin Hills Park &amp; Recreation District</t>
  </si>
  <si>
    <t>Greater Beaverton area</t>
  </si>
  <si>
    <t>Sunrise Water Authority</t>
  </si>
  <si>
    <t xml:space="preserve">Happy Valley, parts of Damascus and unincorporated Clackamas County </t>
  </si>
  <si>
    <t>Oak Lodge Water Services</t>
  </si>
  <si>
    <t xml:space="preserve">Oak Grove, Jennnigs Lodge and portions of Milwaukie and Gladstone </t>
  </si>
  <si>
    <t>North Clackamas Parks &amp; Recreation District</t>
  </si>
  <si>
    <t>Unicorporated Clackamas, Milwaukie, Happy Valley, Oregon City</t>
  </si>
  <si>
    <t>Happy Valley, Milwaukie and unincorporated Clackamas County</t>
  </si>
  <si>
    <t>Portions of Clackamas County</t>
  </si>
  <si>
    <t>Newberg and Dundee</t>
  </si>
  <si>
    <t>Metro</t>
  </si>
  <si>
    <t>Construction Excise Tax on permits issued in the Metro region</t>
  </si>
  <si>
    <t>Washington County including parts of Beaverton, Hillsboro, Tigard and unincorporated Washington County</t>
  </si>
  <si>
    <t>-</t>
  </si>
  <si>
    <t>Frog Pond Expansion Area</t>
  </si>
  <si>
    <t xml:space="preserve"> Lake Oswego, Tualatin, Rivergrove and unincorporated Clackamas County</t>
  </si>
  <si>
    <t>Parts of Beaverton, Hillsboro, Tigard and unincorporated Washington County</t>
  </si>
  <si>
    <t>0.12% of permit valuation</t>
  </si>
  <si>
    <t>$1.41 per sq ft of building</t>
  </si>
  <si>
    <t>updated</t>
  </si>
  <si>
    <t>emailed</t>
  </si>
  <si>
    <t>$1.39 per sq ft of building</t>
  </si>
  <si>
    <t xml:space="preserve">Storm SDC Fee Single Family </t>
  </si>
  <si>
    <t>Sanitary Sewer SDC Single Family</t>
  </si>
  <si>
    <t>Parks SDC Single Family</t>
  </si>
  <si>
    <t>Transportation SDC Single Family</t>
  </si>
  <si>
    <t xml:space="preserve">$1.63 per sq ft of building </t>
  </si>
  <si>
    <t>$1.63 per sq ft of building</t>
  </si>
  <si>
    <t>School Excise Tax Residential</t>
  </si>
  <si>
    <t>$0.40/ impervious ft2</t>
  </si>
  <si>
    <t>variable</t>
  </si>
  <si>
    <t>Based on ESU</t>
  </si>
  <si>
    <t>$1.63 per sq ft of  building</t>
  </si>
  <si>
    <t>$ 1.63  per  sq ft  of heated space</t>
  </si>
  <si>
    <t>5/8" x 3/4" Meter Size5160</t>
  </si>
  <si>
    <t>$4.14 per sq ft of building</t>
  </si>
  <si>
    <t>$ 1.56  per  sq ft  of heated space</t>
  </si>
  <si>
    <t xml:space="preserve">North Plains </t>
  </si>
  <si>
    <t xml:space="preserve">Est Total Single Family </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</si>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</sst>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40" x14ac:knownFonts="1">
    <font>
      <sz val="11"/>
      <color theme="1"/>
      <name val="Calibri"/>
      <family val="2"/>
      <scheme val="minor"/>
    </font>
    <font>
      <b/>
      <sz val="12"/>
      <color indexed="9"/>
      <name val="Arial"/>
      <family val="2"/>
    </font>
    <font>
      <sz val="12"/>
      <color theme="1"/>
      <name val="Arial"/>
      <family val="2"/>
    </font>
    <font>
      <b/>
      <i/>
      <sz val="12"/>
      <color theme="0"/>
      <name val="Arial"/>
      <family val="2"/>
    </font>
    <font>
      <b/>
      <i/>
      <sz val="12"/>
      <name val="Arial"/>
      <family val="2"/>
    </font>
    <font>
      <sz val="12"/>
      <name val="Arial"/>
      <family val="2"/>
    </font>
    <font>
      <b/>
      <sz val="12"/>
      <color theme="1"/>
      <name val="Arial"/>
      <family val="2"/>
    </font>
    <font>
      <sz val="12"/>
      <color rgb="FF000000"/>
      <name val="Arial"/>
      <family val="2"/>
    </font>
    <font>
      <b/>
      <sz val="12"/>
      <name val="Arial"/>
      <family val="2"/>
    </font>
    <font>
      <sz val="12"/>
      <color rgb="FF232323"/>
      <name val="Arial"/>
      <family val="2"/>
    </font>
    <font>
      <i/>
      <sz val="12"/>
      <name val="Arial"/>
      <family val="2"/>
    </font>
    <font>
      <b/>
      <sz val="12"/>
      <color indexed="8"/>
      <name val="Arial"/>
      <family val="2"/>
    </font>
    <font>
      <i/>
      <sz val="12"/>
      <color theme="1"/>
      <name val="Arial"/>
      <family val="2"/>
    </font>
    <font>
      <sz val="11"/>
      <color theme="1"/>
      <name val="Calibri"/>
      <family val="2"/>
      <scheme val="minor"/>
    </font>
    <font>
      <sz val="11"/>
      <name val="Calibri"/>
      <family val="2"/>
      <scheme val="minor"/>
    </font>
    <font>
      <b/>
      <sz val="11"/>
      <name val="Calibri"/>
      <family val="2"/>
      <scheme val="minor"/>
    </font>
    <font>
      <b/>
      <i/>
      <sz val="11"/>
      <color theme="0"/>
      <name val="Calibri"/>
      <family val="2"/>
      <scheme val="minor"/>
    </font>
    <font>
      <b/>
      <sz val="14"/>
      <name val="Calibri"/>
      <family val="2"/>
      <scheme val="minor"/>
    </font>
    <font>
      <b/>
      <sz val="20"/>
      <name val="Calibri"/>
      <family val="2"/>
      <scheme val="minor"/>
    </font>
    <font>
      <sz val="9"/>
      <color indexed="81"/>
      <name val="Tahoma"/>
      <family val="2"/>
    </font>
    <font>
      <b/>
      <sz val="9"/>
      <color indexed="81"/>
      <name val="Tahoma"/>
      <family val="2"/>
    </font>
    <font>
      <u/>
      <sz val="11"/>
      <color theme="10"/>
      <name val="Calibri"/>
      <family val="2"/>
      <scheme val="minor"/>
    </font>
    <font>
      <sz val="12"/>
      <color theme="1"/>
      <name val="Calibri"/>
      <family val="2"/>
      <scheme val="minor"/>
    </font>
    <font>
      <b/>
      <sz val="12"/>
      <name val="Calibri"/>
      <family val="2"/>
      <scheme val="minor"/>
    </font>
    <font>
      <b/>
      <i/>
      <sz val="12"/>
      <name val="Calibri"/>
      <family val="2"/>
      <scheme val="minor"/>
    </font>
    <font>
      <b/>
      <i/>
      <sz val="12"/>
      <color theme="0"/>
      <name val="Calibri"/>
      <family val="2"/>
      <scheme val="minor"/>
    </font>
    <font>
      <sz val="12"/>
      <name val="Calibri"/>
      <family val="2"/>
      <scheme val="minor"/>
    </font>
    <font>
      <b/>
      <sz val="12"/>
      <color theme="0"/>
      <name val="Calibri"/>
      <family val="2"/>
      <scheme val="minor"/>
    </font>
    <font>
      <b/>
      <sz val="12"/>
      <color theme="1"/>
      <name val="Calibri"/>
      <family val="2"/>
      <scheme val="minor"/>
    </font>
    <font>
      <sz val="12"/>
      <color rgb="FF000000"/>
      <name val="Calibri"/>
      <family val="2"/>
      <scheme val="minor"/>
    </font>
    <font>
      <b/>
      <u/>
      <sz val="12"/>
      <color theme="0"/>
      <name val="Calibri"/>
      <family val="2"/>
      <scheme val="minor"/>
    </font>
    <font>
      <b/>
      <i/>
      <sz val="14"/>
      <color theme="0"/>
      <name val="Calibri"/>
      <family val="2"/>
      <scheme val="minor"/>
    </font>
    <font>
      <b/>
      <sz val="16"/>
      <name val="Calibri"/>
      <family val="2"/>
      <scheme val="minor"/>
    </font>
    <font>
      <b/>
      <i/>
      <u/>
      <sz val="12"/>
      <color theme="0"/>
      <name val="Calibri"/>
      <family val="2"/>
      <scheme val="minor"/>
    </font>
    <font>
      <i/>
      <sz val="14"/>
      <name val="Calibri"/>
      <family val="2"/>
      <scheme val="minor"/>
    </font>
    <font>
      <b/>
      <i/>
      <sz val="14"/>
      <name val="Calibri"/>
      <family val="2"/>
      <scheme val="minor"/>
    </font>
    <font>
      <sz val="11"/>
      <color rgb="FF3F3F76"/>
      <name val="Calibri"/>
      <family val="2"/>
      <scheme val="minor"/>
    </font>
    <font>
      <sz val="11"/>
      <color theme="0"/>
      <name val="Calibri"/>
      <family val="2"/>
      <scheme val="minor"/>
    </font>
    <font>
      <sz val="12"/>
      <color theme="0"/>
      <name val="Calibri"/>
      <family val="2"/>
      <scheme val="minor"/>
    </font>
    <font>
      <b/>
      <sz val="11"/>
      <color rgb="FF3F3F76"/>
      <name val="Calibri"/>
      <family val="2"/>
      <scheme val="minor"/>
    </font>
  </fonts>
  <fills count="11">
    <fill>
      <patternFill patternType="none"/>
    </fill>
    <fill>
      <patternFill patternType="gray125"/>
    </fill>
    <fill>
      <patternFill patternType="solid">
        <fgColor theme="1"/>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3" tint="0.39997558519241921"/>
        <bgColor indexed="64"/>
      </patternFill>
    </fill>
    <fill>
      <patternFill patternType="solid">
        <fgColor theme="0"/>
        <bgColor indexed="64"/>
      </patternFill>
    </fill>
    <fill>
      <patternFill patternType="solid">
        <fgColor rgb="FFFFCC99"/>
      </patternFill>
    </fill>
    <fill>
      <patternFill patternType="solid">
        <fgColor rgb="FFFFFFCC"/>
      </patternFill>
    </fill>
    <fill>
      <patternFill patternType="solid">
        <fgColor theme="4"/>
      </patternFill>
    </fill>
  </fills>
  <borders count="41">
    <border>
      <left/>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double">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style="double">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s>
  <cellStyleXfs count="6">
    <xf numFmtId="0" fontId="0" fillId="0" borderId="0"/>
    <xf numFmtId="44" fontId="13" fillId="0" borderId="0" applyFont="0" applyFill="0" applyBorder="0" applyAlignment="0" applyProtection="0"/>
    <xf numFmtId="0" fontId="21" fillId="0" borderId="0" applyNumberFormat="0" applyFill="0" applyBorder="0" applyAlignment="0" applyProtection="0"/>
    <xf numFmtId="0" fontId="36" fillId="8" borderId="39" applyNumberFormat="0" applyAlignment="0" applyProtection="0"/>
    <xf numFmtId="0" fontId="13" fillId="9" borderId="40" applyNumberFormat="0" applyFont="0" applyAlignment="0" applyProtection="0"/>
    <xf numFmtId="0" fontId="37" fillId="10" borderId="0" applyNumberFormat="0" applyBorder="0" applyAlignment="0" applyProtection="0"/>
  </cellStyleXfs>
  <cellXfs count="282">
    <xf numFmtId="0" fontId="0" fillId="0" borderId="0" xfId="0"/>
    <xf numFmtId="0" fontId="2" fillId="0" borderId="0" xfId="0" applyFont="1" applyFill="1" applyBorder="1"/>
    <xf numFmtId="0" fontId="3" fillId="2" borderId="0" xfId="0" applyFont="1" applyFill="1" applyBorder="1" applyAlignment="1" applyProtection="1">
      <alignment vertical="center" shrinkToFit="1"/>
    </xf>
    <xf numFmtId="164" fontId="3" fillId="2" borderId="0" xfId="0" applyNumberFormat="1" applyFont="1" applyFill="1" applyBorder="1" applyAlignment="1"/>
    <xf numFmtId="0" fontId="2" fillId="2" borderId="0" xfId="0" applyFont="1" applyFill="1" applyBorder="1"/>
    <xf numFmtId="0" fontId="5" fillId="0" borderId="0" xfId="0" applyFont="1" applyFill="1" applyBorder="1"/>
    <xf numFmtId="0" fontId="8" fillId="0" borderId="0" xfId="0" applyFont="1" applyFill="1" applyBorder="1" applyAlignment="1" applyProtection="1"/>
    <xf numFmtId="164" fontId="8" fillId="0" borderId="0" xfId="0" applyNumberFormat="1" applyFont="1" applyFill="1" applyBorder="1" applyAlignment="1">
      <alignment horizontal="right"/>
    </xf>
    <xf numFmtId="0" fontId="3" fillId="2" borderId="0" xfId="0" applyFont="1" applyFill="1" applyBorder="1" applyAlignment="1" applyProtection="1"/>
    <xf numFmtId="0" fontId="6" fillId="2" borderId="0" xfId="0" applyFont="1" applyFill="1" applyBorder="1"/>
    <xf numFmtId="0" fontId="6" fillId="0" borderId="0" xfId="0" applyFont="1" applyFill="1" applyBorder="1"/>
    <xf numFmtId="0" fontId="2" fillId="0" borderId="0" xfId="0" applyFont="1" applyFill="1" applyBorder="1" applyAlignment="1"/>
    <xf numFmtId="164" fontId="10" fillId="0" borderId="0" xfId="0" applyNumberFormat="1" applyFont="1" applyFill="1" applyBorder="1" applyAlignment="1"/>
    <xf numFmtId="0" fontId="10" fillId="0" borderId="0" xfId="0" applyFont="1" applyFill="1" applyBorder="1"/>
    <xf numFmtId="0" fontId="12" fillId="0" borderId="0" xfId="0" applyFont="1" applyFill="1" applyBorder="1"/>
    <xf numFmtId="0" fontId="4" fillId="0" borderId="2" xfId="0" applyFont="1" applyFill="1" applyBorder="1" applyAlignment="1" applyProtection="1">
      <alignment vertical="center" shrinkToFit="1"/>
    </xf>
    <xf numFmtId="0" fontId="10" fillId="0" borderId="5" xfId="0" applyFont="1" applyFill="1" applyBorder="1" applyAlignment="1" applyProtection="1">
      <alignment vertical="center" shrinkToFit="1"/>
    </xf>
    <xf numFmtId="0" fontId="10" fillId="0" borderId="6" xfId="0" applyFont="1" applyFill="1" applyBorder="1"/>
    <xf numFmtId="0" fontId="5" fillId="0" borderId="5" xfId="0" applyFont="1" applyFill="1" applyBorder="1" applyAlignment="1" applyProtection="1"/>
    <xf numFmtId="0" fontId="8" fillId="0" borderId="7" xfId="0" applyFont="1" applyFill="1" applyBorder="1" applyAlignment="1" applyProtection="1"/>
    <xf numFmtId="164" fontId="8" fillId="0" borderId="8" xfId="0" applyNumberFormat="1" applyFont="1" applyFill="1" applyBorder="1" applyAlignment="1">
      <alignment horizontal="right"/>
    </xf>
    <xf numFmtId="164" fontId="10" fillId="0" borderId="5" xfId="0" applyNumberFormat="1" applyFont="1" applyFill="1" applyBorder="1" applyAlignment="1"/>
    <xf numFmtId="164" fontId="10" fillId="0" borderId="6" xfId="0" applyNumberFormat="1" applyFont="1" applyFill="1" applyBorder="1" applyAlignment="1"/>
    <xf numFmtId="164" fontId="8" fillId="0" borderId="9" xfId="0" applyNumberFormat="1" applyFont="1" applyFill="1" applyBorder="1" applyAlignment="1">
      <alignment horizontal="right"/>
    </xf>
    <xf numFmtId="0" fontId="10" fillId="0" borderId="5" xfId="0" applyFont="1" applyFill="1" applyBorder="1"/>
    <xf numFmtId="0" fontId="5" fillId="0" borderId="10" xfId="0" applyFont="1" applyFill="1" applyBorder="1" applyAlignment="1" applyProtection="1"/>
    <xf numFmtId="164" fontId="10" fillId="4" borderId="5" xfId="0" applyNumberFormat="1" applyFont="1" applyFill="1" applyBorder="1" applyAlignment="1"/>
    <xf numFmtId="164" fontId="8" fillId="4" borderId="7" xfId="0" applyNumberFormat="1" applyFont="1" applyFill="1" applyBorder="1" applyAlignment="1">
      <alignment horizontal="right"/>
    </xf>
    <xf numFmtId="164" fontId="10" fillId="4" borderId="0" xfId="0" applyNumberFormat="1" applyFont="1" applyFill="1" applyBorder="1" applyAlignment="1"/>
    <xf numFmtId="164" fontId="8" fillId="4" borderId="8" xfId="0" applyNumberFormat="1" applyFont="1" applyFill="1" applyBorder="1" applyAlignment="1">
      <alignment horizontal="right"/>
    </xf>
    <xf numFmtId="164" fontId="10" fillId="4" borderId="6" xfId="0" applyNumberFormat="1" applyFont="1" applyFill="1" applyBorder="1" applyAlignment="1"/>
    <xf numFmtId="0" fontId="10" fillId="4" borderId="5" xfId="0" applyFont="1" applyFill="1" applyBorder="1"/>
    <xf numFmtId="0" fontId="10" fillId="4" borderId="6" xfId="0" applyFont="1" applyFill="1" applyBorder="1"/>
    <xf numFmtId="0" fontId="4" fillId="0" borderId="7" xfId="0" applyFont="1" applyFill="1" applyBorder="1" applyAlignment="1" applyProtection="1">
      <alignment vertical="center" shrinkToFit="1"/>
    </xf>
    <xf numFmtId="0" fontId="4" fillId="0" borderId="1" xfId="0" applyFont="1" applyFill="1" applyBorder="1" applyAlignment="1" applyProtection="1">
      <alignment vertical="center" shrinkToFit="1"/>
    </xf>
    <xf numFmtId="164" fontId="4" fillId="3" borderId="7" xfId="0" applyNumberFormat="1" applyFont="1" applyFill="1" applyBorder="1" applyAlignment="1">
      <alignment horizontal="center"/>
    </xf>
    <xf numFmtId="164" fontId="4" fillId="3" borderId="8" xfId="0" applyNumberFormat="1" applyFont="1" applyFill="1" applyBorder="1" applyAlignment="1">
      <alignment horizontal="center"/>
    </xf>
    <xf numFmtId="164" fontId="4" fillId="3" borderId="9" xfId="0" applyNumberFormat="1" applyFont="1" applyFill="1" applyBorder="1" applyAlignment="1">
      <alignment horizontal="center"/>
    </xf>
    <xf numFmtId="164" fontId="4" fillId="5" borderId="7" xfId="0" applyNumberFormat="1" applyFont="1" applyFill="1" applyBorder="1" applyAlignment="1">
      <alignment horizontal="center"/>
    </xf>
    <xf numFmtId="164" fontId="4" fillId="5" borderId="8" xfId="0" applyNumberFormat="1" applyFont="1" applyFill="1" applyBorder="1" applyAlignment="1">
      <alignment horizontal="center"/>
    </xf>
    <xf numFmtId="164" fontId="4" fillId="5" borderId="9" xfId="0" applyNumberFormat="1" applyFont="1" applyFill="1" applyBorder="1" applyAlignment="1">
      <alignment horizontal="center"/>
    </xf>
    <xf numFmtId="0" fontId="4" fillId="3" borderId="7" xfId="0" applyFont="1" applyFill="1" applyBorder="1" applyAlignment="1">
      <alignment horizontal="center"/>
    </xf>
    <xf numFmtId="0" fontId="4" fillId="3" borderId="8" xfId="0" applyFont="1" applyFill="1" applyBorder="1" applyAlignment="1">
      <alignment horizontal="center"/>
    </xf>
    <xf numFmtId="0" fontId="4" fillId="3" borderId="9" xfId="0" applyFont="1" applyFill="1" applyBorder="1" applyAlignment="1">
      <alignment horizontal="center"/>
    </xf>
    <xf numFmtId="0" fontId="4" fillId="5" borderId="7" xfId="0" applyFont="1" applyFill="1" applyBorder="1" applyAlignment="1">
      <alignment horizontal="center"/>
    </xf>
    <xf numFmtId="0" fontId="4" fillId="5" borderId="9" xfId="0" applyFont="1" applyFill="1" applyBorder="1" applyAlignment="1">
      <alignment horizontal="center"/>
    </xf>
    <xf numFmtId="0" fontId="6" fillId="0" borderId="11" xfId="0" applyFont="1" applyFill="1" applyBorder="1" applyAlignment="1">
      <alignment shrinkToFit="1"/>
    </xf>
    <xf numFmtId="0" fontId="11" fillId="4" borderId="11" xfId="0" applyFont="1" applyFill="1" applyBorder="1" applyAlignment="1">
      <alignment vertical="center"/>
    </xf>
    <xf numFmtId="0" fontId="11" fillId="0" borderId="12" xfId="0" applyFont="1" applyFill="1" applyBorder="1" applyAlignment="1">
      <alignment vertical="center"/>
    </xf>
    <xf numFmtId="0" fontId="8" fillId="4" borderId="12" xfId="0" applyFont="1" applyFill="1" applyBorder="1" applyAlignment="1">
      <alignment vertical="center"/>
    </xf>
    <xf numFmtId="0" fontId="8" fillId="0" borderId="13" xfId="0" applyFont="1" applyFill="1" applyBorder="1" applyAlignment="1">
      <alignment vertical="center"/>
    </xf>
    <xf numFmtId="0" fontId="8" fillId="0" borderId="12" xfId="0" applyFont="1" applyFill="1" applyBorder="1" applyAlignment="1">
      <alignment vertical="center"/>
    </xf>
    <xf numFmtId="0" fontId="8" fillId="4" borderId="13" xfId="0" applyFont="1" applyFill="1" applyBorder="1" applyAlignment="1">
      <alignment vertical="center"/>
    </xf>
    <xf numFmtId="0" fontId="8" fillId="0" borderId="11" xfId="0" applyFont="1" applyFill="1" applyBorder="1" applyAlignment="1">
      <alignment vertical="center"/>
    </xf>
    <xf numFmtId="0" fontId="8" fillId="4" borderId="11" xfId="0" applyFont="1" applyFill="1" applyBorder="1" applyAlignment="1">
      <alignment vertical="center"/>
    </xf>
    <xf numFmtId="0" fontId="10" fillId="0" borderId="2" xfId="0" applyFont="1" applyFill="1" applyBorder="1" applyAlignment="1" applyProtection="1">
      <alignment vertical="center" shrinkToFit="1"/>
    </xf>
    <xf numFmtId="164" fontId="10" fillId="4" borderId="2" xfId="0" applyNumberFormat="1" applyFont="1" applyFill="1" applyBorder="1" applyAlignment="1"/>
    <xf numFmtId="164" fontId="10" fillId="0" borderId="3" xfId="0" applyNumberFormat="1" applyFont="1" applyFill="1" applyBorder="1" applyAlignment="1"/>
    <xf numFmtId="164" fontId="10" fillId="4" borderId="3" xfId="0" applyNumberFormat="1" applyFont="1" applyFill="1" applyBorder="1" applyAlignment="1"/>
    <xf numFmtId="164" fontId="10" fillId="0" borderId="4" xfId="0" applyNumberFormat="1" applyFont="1" applyFill="1" applyBorder="1" applyAlignment="1"/>
    <xf numFmtId="0" fontId="10" fillId="0" borderId="3" xfId="0" applyFont="1" applyFill="1" applyBorder="1"/>
    <xf numFmtId="164" fontId="10" fillId="4" borderId="4" xfId="0" applyNumberFormat="1" applyFont="1" applyFill="1" applyBorder="1" applyAlignment="1"/>
    <xf numFmtId="164" fontId="10" fillId="0" borderId="2" xfId="0" applyNumberFormat="1" applyFont="1" applyFill="1" applyBorder="1" applyAlignment="1"/>
    <xf numFmtId="164" fontId="11" fillId="4" borderId="11" xfId="0" applyNumberFormat="1" applyFont="1" applyFill="1" applyBorder="1" applyAlignment="1">
      <alignment vertical="center"/>
    </xf>
    <xf numFmtId="164" fontId="11" fillId="0" borderId="12" xfId="0" applyNumberFormat="1" applyFont="1" applyFill="1" applyBorder="1" applyAlignment="1">
      <alignment vertical="center"/>
    </xf>
    <xf numFmtId="164" fontId="11" fillId="4" borderId="12" xfId="0" applyNumberFormat="1" applyFont="1" applyFill="1" applyBorder="1" applyAlignment="1">
      <alignment vertical="center"/>
    </xf>
    <xf numFmtId="164" fontId="8" fillId="0" borderId="13" xfId="0" applyNumberFormat="1" applyFont="1" applyFill="1" applyBorder="1" applyAlignment="1">
      <alignment vertical="center"/>
    </xf>
    <xf numFmtId="164" fontId="8" fillId="4" borderId="12" xfId="0" applyNumberFormat="1" applyFont="1" applyFill="1" applyBorder="1" applyAlignment="1">
      <alignment vertical="center"/>
    </xf>
    <xf numFmtId="164" fontId="8" fillId="0" borderId="12" xfId="0" applyNumberFormat="1" applyFont="1" applyFill="1" applyBorder="1" applyAlignment="1">
      <alignment vertical="center"/>
    </xf>
    <xf numFmtId="164" fontId="8" fillId="4" borderId="13" xfId="0" applyNumberFormat="1" applyFont="1" applyFill="1" applyBorder="1" applyAlignment="1">
      <alignment vertical="center"/>
    </xf>
    <xf numFmtId="164" fontId="8" fillId="0" borderId="11" xfId="0" applyNumberFormat="1" applyFont="1" applyFill="1" applyBorder="1" applyAlignment="1">
      <alignment vertical="center"/>
    </xf>
    <xf numFmtId="164" fontId="5" fillId="4" borderId="14" xfId="0" applyNumberFormat="1" applyFont="1" applyFill="1" applyBorder="1"/>
    <xf numFmtId="164" fontId="5" fillId="4" borderId="14" xfId="0" applyNumberFormat="1" applyFont="1" applyFill="1" applyBorder="1" applyAlignment="1">
      <alignment horizontal="right"/>
    </xf>
    <xf numFmtId="164" fontId="5" fillId="0" borderId="14" xfId="0" applyNumberFormat="1" applyFont="1" applyFill="1" applyBorder="1"/>
    <xf numFmtId="0" fontId="6" fillId="2" borderId="14" xfId="0" applyFont="1" applyFill="1" applyBorder="1"/>
    <xf numFmtId="0" fontId="4" fillId="3" borderId="14" xfId="0" applyFont="1" applyFill="1" applyBorder="1" applyAlignment="1">
      <alignment horizontal="center"/>
    </xf>
    <xf numFmtId="0" fontId="4" fillId="5" borderId="14" xfId="0" applyFont="1" applyFill="1" applyBorder="1" applyAlignment="1">
      <alignment horizontal="center"/>
    </xf>
    <xf numFmtId="0" fontId="10" fillId="4" borderId="14" xfId="0" applyFont="1" applyFill="1" applyBorder="1"/>
    <xf numFmtId="0" fontId="10" fillId="0" borderId="14" xfId="0" applyFont="1" applyFill="1" applyBorder="1"/>
    <xf numFmtId="0" fontId="8" fillId="4" borderId="14" xfId="0" applyFont="1" applyFill="1" applyBorder="1" applyAlignment="1">
      <alignment vertical="center"/>
    </xf>
    <xf numFmtId="0" fontId="8" fillId="0" borderId="14" xfId="0" applyFont="1" applyFill="1" applyBorder="1" applyAlignment="1">
      <alignment vertical="center"/>
    </xf>
    <xf numFmtId="4" fontId="2" fillId="4" borderId="14" xfId="0" applyNumberFormat="1" applyFont="1" applyFill="1" applyBorder="1"/>
    <xf numFmtId="164" fontId="2" fillId="0" borderId="14" xfId="0" applyNumberFormat="1" applyFont="1" applyFill="1" applyBorder="1"/>
    <xf numFmtId="164" fontId="2" fillId="4" borderId="14" xfId="0" applyNumberFormat="1" applyFont="1" applyFill="1" applyBorder="1"/>
    <xf numFmtId="164" fontId="8" fillId="0" borderId="15" xfId="0" applyNumberFormat="1" applyFont="1" applyFill="1" applyBorder="1" applyAlignment="1">
      <alignment horizontal="right"/>
    </xf>
    <xf numFmtId="0" fontId="2" fillId="0" borderId="15" xfId="0" applyFont="1" applyFill="1" applyBorder="1"/>
    <xf numFmtId="164" fontId="5" fillId="4" borderId="16" xfId="0" applyNumberFormat="1" applyFont="1" applyFill="1" applyBorder="1" applyAlignment="1">
      <alignment horizontal="right"/>
    </xf>
    <xf numFmtId="164" fontId="2" fillId="0" borderId="16" xfId="0" applyNumberFormat="1" applyFont="1" applyFill="1" applyBorder="1"/>
    <xf numFmtId="164" fontId="2" fillId="4" borderId="16" xfId="0" applyNumberFormat="1" applyFont="1" applyFill="1" applyBorder="1"/>
    <xf numFmtId="164" fontId="5" fillId="4" borderId="16" xfId="0" applyNumberFormat="1" applyFont="1" applyFill="1" applyBorder="1"/>
    <xf numFmtId="164" fontId="5" fillId="0" borderId="16" xfId="0" applyNumberFormat="1" applyFont="1" applyFill="1" applyBorder="1"/>
    <xf numFmtId="164" fontId="8" fillId="4" borderId="1" xfId="0" applyNumberFormat="1" applyFont="1" applyFill="1" applyBorder="1" applyAlignment="1">
      <alignment horizontal="right"/>
    </xf>
    <xf numFmtId="164" fontId="8" fillId="0" borderId="1" xfId="0" applyNumberFormat="1" applyFont="1" applyFill="1" applyBorder="1" applyAlignment="1">
      <alignment horizontal="right"/>
    </xf>
    <xf numFmtId="164" fontId="6" fillId="0" borderId="1" xfId="0" applyNumberFormat="1" applyFont="1" applyFill="1" applyBorder="1"/>
    <xf numFmtId="164" fontId="6" fillId="4" borderId="1" xfId="0" applyNumberFormat="1" applyFont="1" applyFill="1" applyBorder="1"/>
    <xf numFmtId="164" fontId="6" fillId="4" borderId="17" xfId="0" applyNumberFormat="1" applyFont="1" applyFill="1" applyBorder="1"/>
    <xf numFmtId="164" fontId="5" fillId="0" borderId="14" xfId="0" applyNumberFormat="1" applyFont="1" applyFill="1" applyBorder="1" applyAlignment="1">
      <alignment horizontal="right"/>
    </xf>
    <xf numFmtId="164" fontId="7" fillId="4" borderId="14" xfId="0" applyNumberFormat="1" applyFont="1" applyFill="1" applyBorder="1" applyAlignment="1">
      <alignment vertical="center" wrapText="1"/>
    </xf>
    <xf numFmtId="164" fontId="5" fillId="4" borderId="14" xfId="0" applyNumberFormat="1" applyFont="1" applyFill="1" applyBorder="1" applyAlignment="1">
      <alignment horizontal="center"/>
    </xf>
    <xf numFmtId="164" fontId="7" fillId="4" borderId="14" xfId="0" applyNumberFormat="1" applyFont="1" applyFill="1" applyBorder="1"/>
    <xf numFmtId="164" fontId="9" fillId="4" borderId="14" xfId="0" applyNumberFormat="1" applyFont="1" applyFill="1" applyBorder="1"/>
    <xf numFmtId="164" fontId="9" fillId="4" borderId="14" xfId="0" applyNumberFormat="1" applyFont="1" applyFill="1" applyBorder="1" applyAlignment="1">
      <alignment horizontal="right" vertical="top" wrapText="1"/>
    </xf>
    <xf numFmtId="164" fontId="5" fillId="0" borderId="16" xfId="0" applyNumberFormat="1" applyFont="1" applyFill="1" applyBorder="1" applyAlignment="1">
      <alignment horizontal="right"/>
    </xf>
    <xf numFmtId="0" fontId="2" fillId="0" borderId="0" xfId="0" applyNumberFormat="1" applyFont="1" applyFill="1" applyBorder="1" applyAlignment="1">
      <alignment wrapText="1"/>
    </xf>
    <xf numFmtId="0" fontId="2" fillId="0" borderId="0" xfId="0" applyNumberFormat="1" applyFont="1" applyFill="1" applyBorder="1" applyAlignment="1">
      <alignment horizontal="left" wrapText="1" indent="1"/>
    </xf>
    <xf numFmtId="0" fontId="2" fillId="0" borderId="0" xfId="0" applyNumberFormat="1" applyFont="1" applyFill="1" applyBorder="1" applyAlignment="1">
      <alignment horizontal="left" wrapText="1"/>
    </xf>
    <xf numFmtId="0" fontId="2" fillId="0" borderId="14" xfId="0" applyNumberFormat="1" applyFont="1" applyFill="1" applyBorder="1" applyAlignment="1">
      <alignment wrapText="1"/>
    </xf>
    <xf numFmtId="0" fontId="11" fillId="4" borderId="12" xfId="0" applyFont="1" applyFill="1" applyBorder="1" applyAlignment="1">
      <alignment vertical="center"/>
    </xf>
    <xf numFmtId="164" fontId="5" fillId="3" borderId="14" xfId="0" applyNumberFormat="1" applyFont="1" applyFill="1" applyBorder="1" applyAlignment="1">
      <alignment horizontal="right"/>
    </xf>
    <xf numFmtId="164" fontId="5" fillId="3" borderId="14" xfId="0" applyNumberFormat="1" applyFont="1" applyFill="1" applyBorder="1"/>
    <xf numFmtId="164" fontId="7" fillId="3" borderId="14" xfId="0" applyNumberFormat="1" applyFont="1" applyFill="1" applyBorder="1" applyAlignment="1">
      <alignment horizontal="right" vertical="center" wrapText="1"/>
    </xf>
    <xf numFmtId="164" fontId="2" fillId="3" borderId="14" xfId="0" applyNumberFormat="1" applyFont="1" applyFill="1" applyBorder="1"/>
    <xf numFmtId="164" fontId="5" fillId="4" borderId="18" xfId="0" applyNumberFormat="1" applyFont="1" applyFill="1" applyBorder="1" applyAlignment="1">
      <alignment horizontal="right"/>
    </xf>
    <xf numFmtId="164" fontId="5" fillId="0" borderId="18" xfId="0" applyNumberFormat="1" applyFont="1" applyFill="1" applyBorder="1" applyAlignment="1">
      <alignment horizontal="right"/>
    </xf>
    <xf numFmtId="164" fontId="2" fillId="0" borderId="18" xfId="0" applyNumberFormat="1" applyFont="1" applyFill="1" applyBorder="1"/>
    <xf numFmtId="164" fontId="2" fillId="4" borderId="18" xfId="0" applyNumberFormat="1" applyFont="1" applyFill="1" applyBorder="1"/>
    <xf numFmtId="164" fontId="5" fillId="4" borderId="18" xfId="0" applyNumberFormat="1" applyFont="1" applyFill="1" applyBorder="1"/>
    <xf numFmtId="164" fontId="5" fillId="0" borderId="18" xfId="0" applyNumberFormat="1" applyFont="1" applyFill="1" applyBorder="1"/>
    <xf numFmtId="0" fontId="5" fillId="0" borderId="19" xfId="0" applyFont="1" applyFill="1" applyBorder="1" applyAlignment="1" applyProtection="1"/>
    <xf numFmtId="0" fontId="2" fillId="0" borderId="15" xfId="0" applyNumberFormat="1" applyFont="1" applyFill="1" applyBorder="1" applyAlignment="1">
      <alignment horizontal="left" wrapText="1"/>
    </xf>
    <xf numFmtId="0" fontId="8" fillId="0" borderId="15" xfId="0" applyFont="1" applyFill="1" applyBorder="1" applyAlignment="1" applyProtection="1"/>
    <xf numFmtId="164" fontId="8" fillId="4" borderId="15" xfId="0" applyNumberFormat="1" applyFont="1" applyFill="1" applyBorder="1" applyAlignment="1">
      <alignment horizontal="right"/>
    </xf>
    <xf numFmtId="164" fontId="6" fillId="0" borderId="15" xfId="0" applyNumberFormat="1" applyFont="1" applyFill="1" applyBorder="1"/>
    <xf numFmtId="164" fontId="6" fillId="4" borderId="15" xfId="0" applyNumberFormat="1" applyFont="1" applyFill="1" applyBorder="1"/>
    <xf numFmtId="164" fontId="0" fillId="3" borderId="14" xfId="0" applyNumberFormat="1" applyFont="1" applyFill="1" applyBorder="1" applyAlignment="1">
      <alignment horizontal="right"/>
    </xf>
    <xf numFmtId="0" fontId="14" fillId="0" borderId="0" xfId="0" applyFont="1" applyFill="1"/>
    <xf numFmtId="0" fontId="0" fillId="0" borderId="0" xfId="0" applyFont="1"/>
    <xf numFmtId="0" fontId="0" fillId="0" borderId="0" xfId="0" applyFont="1" applyAlignment="1"/>
    <xf numFmtId="0" fontId="0" fillId="0" borderId="0" xfId="0" applyFont="1" applyFill="1"/>
    <xf numFmtId="0" fontId="15" fillId="0" borderId="0" xfId="0" applyFont="1" applyFill="1" applyBorder="1" applyAlignment="1"/>
    <xf numFmtId="164" fontId="16" fillId="0" borderId="0" xfId="0" applyNumberFormat="1" applyFont="1" applyFill="1" applyBorder="1" applyAlignment="1">
      <alignment horizontal="center"/>
    </xf>
    <xf numFmtId="0" fontId="18" fillId="0" borderId="0" xfId="0" applyFont="1" applyFill="1" applyBorder="1" applyAlignment="1">
      <alignment vertical="center"/>
    </xf>
    <xf numFmtId="0" fontId="14" fillId="0" borderId="0" xfId="0" applyFont="1" applyFill="1" applyBorder="1"/>
    <xf numFmtId="0" fontId="0" fillId="0" borderId="0" xfId="0" applyFont="1" applyBorder="1"/>
    <xf numFmtId="44" fontId="26" fillId="0" borderId="21" xfId="0" applyNumberFormat="1" applyFont="1" applyFill="1" applyBorder="1"/>
    <xf numFmtId="44" fontId="26" fillId="0" borderId="21" xfId="0" applyNumberFormat="1" applyFont="1" applyFill="1" applyBorder="1" applyAlignment="1">
      <alignment horizontal="right"/>
    </xf>
    <xf numFmtId="44" fontId="26" fillId="0" borderId="21" xfId="1" applyFont="1" applyFill="1" applyBorder="1" applyAlignment="1">
      <alignment horizontal="right"/>
    </xf>
    <xf numFmtId="44" fontId="26" fillId="0" borderId="8" xfId="0" applyNumberFormat="1" applyFont="1" applyFill="1" applyBorder="1" applyAlignment="1">
      <alignment horizontal="right"/>
    </xf>
    <xf numFmtId="44" fontId="22" fillId="0" borderId="8" xfId="0" applyNumberFormat="1" applyFont="1" applyFill="1" applyBorder="1"/>
    <xf numFmtId="44" fontId="26" fillId="0" borderId="8" xfId="1" applyFont="1" applyFill="1" applyBorder="1" applyAlignment="1">
      <alignment horizontal="right"/>
    </xf>
    <xf numFmtId="44" fontId="26" fillId="0" borderId="21" xfId="0" applyNumberFormat="1" applyFont="1" applyFill="1" applyBorder="1" applyAlignment="1"/>
    <xf numFmtId="44" fontId="22" fillId="0" borderId="21" xfId="0" applyNumberFormat="1" applyFont="1" applyFill="1" applyBorder="1"/>
    <xf numFmtId="44" fontId="26" fillId="0" borderId="21" xfId="1" applyFont="1" applyFill="1" applyBorder="1"/>
    <xf numFmtId="44" fontId="22" fillId="0" borderId="21" xfId="0" applyNumberFormat="1" applyFont="1" applyFill="1" applyBorder="1" applyAlignment="1">
      <alignment horizontal="right"/>
    </xf>
    <xf numFmtId="44" fontId="29" fillId="0" borderId="21" xfId="0" applyNumberFormat="1" applyFont="1" applyFill="1" applyBorder="1" applyAlignment="1">
      <alignment horizontal="right" vertical="center" wrapText="1"/>
    </xf>
    <xf numFmtId="44" fontId="26" fillId="0" borderId="8" xfId="0" applyNumberFormat="1" applyFont="1" applyFill="1" applyBorder="1"/>
    <xf numFmtId="0" fontId="23" fillId="0" borderId="20" xfId="0" applyFont="1" applyFill="1" applyBorder="1" applyAlignment="1" applyProtection="1">
      <alignment horizontal="center" vertical="center" wrapText="1"/>
    </xf>
    <xf numFmtId="0" fontId="31" fillId="0" borderId="0" xfId="0" applyFont="1" applyFill="1" applyBorder="1" applyAlignment="1">
      <alignment vertical="center"/>
    </xf>
    <xf numFmtId="0" fontId="30" fillId="6" borderId="8" xfId="2" applyFont="1" applyFill="1" applyBorder="1" applyAlignment="1">
      <alignment horizontal="center" vertical="center"/>
    </xf>
    <xf numFmtId="0" fontId="30" fillId="6" borderId="21" xfId="2" applyFont="1" applyFill="1" applyBorder="1" applyAlignment="1">
      <alignment horizontal="center" vertical="center"/>
    </xf>
    <xf numFmtId="0" fontId="27" fillId="6" borderId="21" xfId="0" applyFont="1" applyFill="1" applyBorder="1" applyAlignment="1">
      <alignment horizontal="center" vertical="center"/>
    </xf>
    <xf numFmtId="164" fontId="25" fillId="6" borderId="22" xfId="0" applyNumberFormat="1" applyFont="1" applyFill="1" applyBorder="1" applyAlignment="1">
      <alignment horizontal="center" vertical="center"/>
    </xf>
    <xf numFmtId="0" fontId="28" fillId="0" borderId="18" xfId="0" applyFont="1" applyFill="1" applyBorder="1" applyAlignment="1">
      <alignment horizontal="center" vertical="center"/>
    </xf>
    <xf numFmtId="0" fontId="30" fillId="6" borderId="25" xfId="2" applyFont="1" applyFill="1" applyBorder="1" applyAlignment="1">
      <alignment horizontal="center" vertical="center"/>
    </xf>
    <xf numFmtId="0" fontId="30" fillId="6" borderId="7" xfId="2" applyFont="1" applyFill="1" applyBorder="1" applyAlignment="1">
      <alignment horizontal="center" vertical="center"/>
    </xf>
    <xf numFmtId="0" fontId="27" fillId="6" borderId="25" xfId="0" applyFont="1" applyFill="1" applyBorder="1" applyAlignment="1">
      <alignment horizontal="center" vertical="center"/>
    </xf>
    <xf numFmtId="44" fontId="26" fillId="0" borderId="0" xfId="0" applyNumberFormat="1" applyFont="1" applyFill="1" applyBorder="1"/>
    <xf numFmtId="44" fontId="26" fillId="0" borderId="0" xfId="0" applyNumberFormat="1" applyFont="1" applyFill="1" applyBorder="1" applyAlignment="1">
      <alignment horizontal="right"/>
    </xf>
    <xf numFmtId="44" fontId="26" fillId="0" borderId="0" xfId="1" applyFont="1" applyFill="1" applyBorder="1" applyAlignment="1">
      <alignment horizontal="right"/>
    </xf>
    <xf numFmtId="44" fontId="23" fillId="0" borderId="0" xfId="0" applyNumberFormat="1" applyFont="1" applyFill="1" applyBorder="1" applyAlignment="1">
      <alignment horizontal="right"/>
    </xf>
    <xf numFmtId="164" fontId="25" fillId="0" borderId="0" xfId="0" applyNumberFormat="1" applyFont="1" applyFill="1" applyBorder="1" applyAlignment="1">
      <alignment horizontal="center" vertical="center"/>
    </xf>
    <xf numFmtId="0" fontId="30" fillId="0" borderId="0" xfId="2" applyFont="1" applyFill="1" applyBorder="1" applyAlignment="1">
      <alignment horizontal="center" vertical="center"/>
    </xf>
    <xf numFmtId="164" fontId="25" fillId="0" borderId="0" xfId="0" applyNumberFormat="1" applyFont="1" applyFill="1" applyBorder="1" applyAlignment="1">
      <alignment vertical="center"/>
    </xf>
    <xf numFmtId="44" fontId="26" fillId="0" borderId="9" xfId="0" applyNumberFormat="1" applyFont="1" applyFill="1" applyBorder="1" applyAlignment="1">
      <alignment horizontal="center"/>
    </xf>
    <xf numFmtId="164" fontId="24" fillId="0" borderId="28" xfId="0" applyNumberFormat="1" applyFont="1" applyFill="1" applyBorder="1" applyAlignment="1">
      <alignment horizontal="center" vertical="center" wrapText="1"/>
    </xf>
    <xf numFmtId="0" fontId="31" fillId="0" borderId="0" xfId="0" applyFont="1" applyFill="1" applyBorder="1" applyAlignment="1">
      <alignment vertical="center" wrapText="1"/>
    </xf>
    <xf numFmtId="44" fontId="23" fillId="0" borderId="26" xfId="0" applyNumberFormat="1" applyFont="1" applyFill="1" applyBorder="1" applyAlignment="1">
      <alignment horizontal="right"/>
    </xf>
    <xf numFmtId="44" fontId="23" fillId="0" borderId="29" xfId="0" applyNumberFormat="1" applyFont="1" applyFill="1" applyBorder="1" applyAlignment="1">
      <alignment horizontal="right"/>
    </xf>
    <xf numFmtId="44" fontId="28" fillId="0" borderId="26" xfId="0" applyNumberFormat="1" applyFont="1" applyFill="1" applyBorder="1"/>
    <xf numFmtId="44" fontId="28" fillId="0" borderId="29" xfId="0" applyNumberFormat="1" applyFont="1" applyFill="1" applyBorder="1"/>
    <xf numFmtId="44" fontId="26" fillId="0" borderId="27" xfId="0" applyNumberFormat="1" applyFont="1" applyFill="1" applyBorder="1" applyAlignment="1">
      <alignment horizontal="right"/>
    </xf>
    <xf numFmtId="164" fontId="33" fillId="6" borderId="23" xfId="2" applyNumberFormat="1" applyFont="1" applyFill="1" applyBorder="1" applyAlignment="1">
      <alignment horizontal="center" vertical="center" wrapText="1"/>
    </xf>
    <xf numFmtId="44" fontId="22" fillId="0" borderId="8" xfId="0" applyNumberFormat="1" applyFont="1" applyBorder="1"/>
    <xf numFmtId="44" fontId="22" fillId="0" borderId="9" xfId="0" applyNumberFormat="1" applyFont="1" applyBorder="1"/>
    <xf numFmtId="0" fontId="28" fillId="0" borderId="30" xfId="0" applyFont="1" applyBorder="1" applyAlignment="1">
      <alignment horizontal="center" vertical="center" wrapText="1"/>
    </xf>
    <xf numFmtId="0" fontId="28" fillId="0" borderId="31" xfId="0" applyFont="1" applyBorder="1" applyAlignment="1">
      <alignment horizontal="center" vertical="center" wrapText="1"/>
    </xf>
    <xf numFmtId="44" fontId="26" fillId="0" borderId="8" xfId="0" applyNumberFormat="1" applyFont="1" applyFill="1" applyBorder="1" applyAlignment="1">
      <alignment horizontal="center"/>
    </xf>
    <xf numFmtId="0" fontId="23" fillId="0" borderId="30" xfId="0" applyFont="1" applyFill="1" applyBorder="1" applyAlignment="1" applyProtection="1">
      <alignment horizontal="center" vertical="center" wrapText="1"/>
    </xf>
    <xf numFmtId="0" fontId="27" fillId="6" borderId="23" xfId="0" applyFont="1" applyFill="1" applyBorder="1" applyAlignment="1">
      <alignment horizontal="center" vertical="center" wrapText="1"/>
    </xf>
    <xf numFmtId="164" fontId="33" fillId="6" borderId="23" xfId="2" applyNumberFormat="1" applyFont="1" applyFill="1" applyBorder="1" applyAlignment="1">
      <alignment horizontal="center" vertical="center" wrapText="1"/>
    </xf>
    <xf numFmtId="0" fontId="27" fillId="6" borderId="23" xfId="0" applyFont="1" applyFill="1" applyBorder="1" applyAlignment="1">
      <alignment horizontal="center" vertical="center" wrapText="1"/>
    </xf>
    <xf numFmtId="0" fontId="35" fillId="0" borderId="0" xfId="0" applyFont="1" applyFill="1" applyBorder="1" applyAlignment="1">
      <alignment vertical="center" wrapText="1"/>
    </xf>
    <xf numFmtId="44" fontId="26" fillId="0" borderId="36" xfId="0" applyNumberFormat="1" applyFont="1" applyFill="1" applyBorder="1" applyAlignment="1">
      <alignment horizontal="center"/>
    </xf>
    <xf numFmtId="44" fontId="22" fillId="0" borderId="36" xfId="0" applyNumberFormat="1" applyFont="1" applyFill="1" applyBorder="1"/>
    <xf numFmtId="0" fontId="28" fillId="0" borderId="37" xfId="0" applyFont="1" applyBorder="1" applyAlignment="1">
      <alignment horizontal="center" vertical="center" wrapText="1"/>
    </xf>
    <xf numFmtId="0" fontId="23" fillId="0" borderId="37" xfId="0" applyFont="1" applyFill="1" applyBorder="1" applyAlignment="1" applyProtection="1">
      <alignment horizontal="center" vertical="center" wrapText="1"/>
    </xf>
    <xf numFmtId="0" fontId="36" fillId="8" borderId="39" xfId="3" applyAlignment="1">
      <alignment vertical="center" wrapText="1"/>
    </xf>
    <xf numFmtId="0" fontId="36" fillId="8" borderId="39" xfId="3"/>
    <xf numFmtId="0" fontId="36" fillId="8" borderId="39" xfId="3" applyAlignment="1">
      <alignment vertical="center"/>
    </xf>
    <xf numFmtId="44" fontId="22" fillId="0" borderId="0" xfId="1" applyFont="1"/>
    <xf numFmtId="44" fontId="28" fillId="0" borderId="0" xfId="1" applyFont="1"/>
    <xf numFmtId="0" fontId="0" fillId="9" borderId="40" xfId="4" applyFont="1"/>
    <xf numFmtId="0" fontId="21" fillId="6" borderId="8" xfId="2" applyFill="1" applyBorder="1" applyAlignment="1">
      <alignment horizontal="center" vertical="center"/>
    </xf>
    <xf numFmtId="0" fontId="37" fillId="10" borderId="40" xfId="5" applyBorder="1" applyAlignment="1">
      <alignment horizontal="center" vertical="center"/>
    </xf>
    <xf numFmtId="0" fontId="37" fillId="10" borderId="40" xfId="5" applyBorder="1"/>
    <xf numFmtId="0" fontId="38" fillId="10" borderId="40" xfId="5" applyFont="1" applyBorder="1"/>
    <xf numFmtId="0" fontId="30" fillId="10" borderId="40" xfId="5" applyFont="1" applyBorder="1" applyAlignment="1">
      <alignment horizontal="center" vertical="center"/>
    </xf>
    <xf numFmtId="0" fontId="30" fillId="10" borderId="40" xfId="2" applyFont="1" applyFill="1" applyBorder="1" applyAlignment="1">
      <alignment horizontal="center" vertical="center"/>
    </xf>
    <xf numFmtId="0" fontId="38" fillId="10" borderId="0" xfId="5" applyFont="1"/>
    <xf numFmtId="164" fontId="23" fillId="0" borderId="29" xfId="0" applyNumberFormat="1" applyFont="1" applyFill="1" applyBorder="1" applyAlignment="1">
      <alignment horizontal="right"/>
    </xf>
    <xf numFmtId="0" fontId="22" fillId="0" borderId="0" xfId="0" applyFont="1"/>
    <xf numFmtId="0" fontId="39" fillId="7" borderId="39" xfId="3" applyFont="1" applyFill="1" applyAlignment="1" applyProtection="1">
      <alignment horizontal="center" vertical="center" wrapText="1"/>
    </xf>
    <xf numFmtId="0" fontId="37" fillId="10" borderId="0" xfId="5"/>
    <xf numFmtId="164" fontId="4" fillId="3" borderId="2" xfId="0" applyNumberFormat="1" applyFont="1" applyFill="1" applyBorder="1" applyAlignment="1">
      <alignment horizontal="center"/>
    </xf>
    <xf numFmtId="164" fontId="4" fillId="3" borderId="3" xfId="0" applyNumberFormat="1" applyFont="1" applyFill="1" applyBorder="1" applyAlignment="1">
      <alignment horizontal="center"/>
    </xf>
    <xf numFmtId="164" fontId="4" fillId="3" borderId="4" xfId="0" applyNumberFormat="1" applyFont="1" applyFill="1" applyBorder="1" applyAlignment="1">
      <alignment horizontal="center"/>
    </xf>
    <xf numFmtId="164" fontId="4" fillId="5" borderId="2" xfId="0" applyNumberFormat="1" applyFont="1" applyFill="1" applyBorder="1" applyAlignment="1">
      <alignment horizontal="center"/>
    </xf>
    <xf numFmtId="164" fontId="4" fillId="5" borderId="3" xfId="0" applyNumberFormat="1" applyFont="1" applyFill="1" applyBorder="1" applyAlignment="1">
      <alignment horizontal="center"/>
    </xf>
    <xf numFmtId="164" fontId="4" fillId="5" borderId="4" xfId="0" applyNumberFormat="1" applyFont="1" applyFill="1" applyBorder="1" applyAlignment="1">
      <alignment horizontal="center"/>
    </xf>
    <xf numFmtId="0" fontId="4" fillId="3" borderId="14" xfId="0" applyFont="1" applyFill="1" applyBorder="1" applyAlignment="1">
      <alignment horizontal="center"/>
    </xf>
    <xf numFmtId="0" fontId="1" fillId="2" borderId="0" xfId="0" applyFont="1" applyFill="1" applyBorder="1" applyAlignment="1">
      <alignment horizontal="center" vertical="center"/>
    </xf>
    <xf numFmtId="164" fontId="10" fillId="4" borderId="5" xfId="0" applyNumberFormat="1" applyFont="1" applyFill="1" applyBorder="1" applyAlignment="1">
      <alignment horizontal="center"/>
    </xf>
    <xf numFmtId="164" fontId="10" fillId="4" borderId="0" xfId="0" applyNumberFormat="1" applyFont="1" applyFill="1" applyBorder="1" applyAlignment="1">
      <alignment horizontal="center"/>
    </xf>
    <xf numFmtId="164" fontId="10" fillId="0" borderId="0" xfId="0" applyNumberFormat="1" applyFont="1" applyFill="1" applyBorder="1" applyAlignment="1">
      <alignment horizontal="center"/>
    </xf>
    <xf numFmtId="0" fontId="4" fillId="3" borderId="2" xfId="0" applyFont="1" applyFill="1" applyBorder="1" applyAlignment="1">
      <alignment horizontal="center"/>
    </xf>
    <xf numFmtId="0" fontId="4" fillId="3" borderId="3" xfId="0" applyFont="1" applyFill="1" applyBorder="1" applyAlignment="1">
      <alignment horizontal="center"/>
    </xf>
    <xf numFmtId="0" fontId="4" fillId="3" borderId="4" xfId="0" applyFont="1" applyFill="1" applyBorder="1" applyAlignment="1">
      <alignment horizontal="center"/>
    </xf>
    <xf numFmtId="0" fontId="4" fillId="5" borderId="2" xfId="0" applyFont="1" applyFill="1" applyBorder="1" applyAlignment="1">
      <alignment horizontal="center"/>
    </xf>
    <xf numFmtId="0" fontId="4" fillId="5" borderId="4" xfId="0" applyFont="1" applyFill="1" applyBorder="1" applyAlignment="1">
      <alignment horizontal="center"/>
    </xf>
    <xf numFmtId="164" fontId="10" fillId="4" borderId="2" xfId="0" applyNumberFormat="1" applyFont="1" applyFill="1" applyBorder="1" applyAlignment="1">
      <alignment horizontal="center"/>
    </xf>
    <xf numFmtId="164" fontId="10" fillId="4" borderId="3" xfId="0" applyNumberFormat="1" applyFont="1" applyFill="1" applyBorder="1" applyAlignment="1">
      <alignment horizontal="center"/>
    </xf>
    <xf numFmtId="164" fontId="10" fillId="0" borderId="3" xfId="0" applyNumberFormat="1" applyFont="1" applyFill="1" applyBorder="1" applyAlignment="1">
      <alignment horizontal="center"/>
    </xf>
    <xf numFmtId="0" fontId="4" fillId="5" borderId="14" xfId="0" applyFont="1" applyFill="1" applyBorder="1" applyAlignment="1">
      <alignment horizontal="center"/>
    </xf>
    <xf numFmtId="44" fontId="26" fillId="0" borderId="38" xfId="1" applyFont="1" applyBorder="1" applyAlignment="1">
      <alignment horizontal="center" vertical="center"/>
    </xf>
    <xf numFmtId="44" fontId="26" fillId="0" borderId="35" xfId="1" applyFont="1" applyBorder="1" applyAlignment="1">
      <alignment horizontal="center" vertical="center"/>
    </xf>
    <xf numFmtId="164" fontId="25" fillId="6" borderId="23" xfId="0" applyNumberFormat="1" applyFont="1" applyFill="1" applyBorder="1" applyAlignment="1">
      <alignment horizontal="center" vertical="center"/>
    </xf>
    <xf numFmtId="164" fontId="25" fillId="6" borderId="24" xfId="0" applyNumberFormat="1" applyFont="1" applyFill="1" applyBorder="1" applyAlignment="1">
      <alignment horizontal="center" vertical="center"/>
    </xf>
    <xf numFmtId="164" fontId="25" fillId="6" borderId="1" xfId="0" applyNumberFormat="1" applyFont="1" applyFill="1" applyBorder="1" applyAlignment="1">
      <alignment horizontal="center" vertical="center"/>
    </xf>
    <xf numFmtId="0" fontId="33" fillId="6" borderId="23" xfId="2" applyFont="1" applyFill="1" applyBorder="1" applyAlignment="1">
      <alignment horizontal="center" vertical="center"/>
    </xf>
    <xf numFmtId="0" fontId="33" fillId="6" borderId="1" xfId="2" applyFont="1" applyFill="1" applyBorder="1" applyAlignment="1">
      <alignment horizontal="center" vertical="center"/>
    </xf>
    <xf numFmtId="0" fontId="21" fillId="6" borderId="23" xfId="2" applyFill="1" applyBorder="1" applyAlignment="1">
      <alignment horizontal="center" vertical="center"/>
    </xf>
    <xf numFmtId="0" fontId="21" fillId="6" borderId="1" xfId="2" applyFill="1" applyBorder="1" applyAlignment="1">
      <alignment horizontal="center" vertical="center"/>
    </xf>
    <xf numFmtId="164" fontId="33" fillId="6" borderId="23" xfId="2" applyNumberFormat="1" applyFont="1" applyFill="1" applyBorder="1" applyAlignment="1">
      <alignment horizontal="center" vertical="center" wrapText="1"/>
    </xf>
    <xf numFmtId="164" fontId="33" fillId="6" borderId="1" xfId="2" applyNumberFormat="1" applyFont="1" applyFill="1" applyBorder="1" applyAlignment="1">
      <alignment horizontal="center" vertical="center" wrapText="1"/>
    </xf>
    <xf numFmtId="164" fontId="27" fillId="6" borderId="23" xfId="0" applyNumberFormat="1" applyFont="1" applyFill="1" applyBorder="1" applyAlignment="1">
      <alignment horizontal="center" vertical="center" wrapText="1"/>
    </xf>
    <xf numFmtId="164" fontId="27" fillId="6" borderId="1" xfId="0" applyNumberFormat="1" applyFont="1" applyFill="1" applyBorder="1" applyAlignment="1">
      <alignment horizontal="center" vertical="center" wrapText="1"/>
    </xf>
    <xf numFmtId="0" fontId="33" fillId="6" borderId="23" xfId="2" applyFont="1" applyFill="1" applyBorder="1" applyAlignment="1">
      <alignment horizontal="center" vertical="center" wrapText="1"/>
    </xf>
    <xf numFmtId="0" fontId="33" fillId="6" borderId="1" xfId="2" applyFont="1" applyFill="1" applyBorder="1" applyAlignment="1">
      <alignment horizontal="center" vertical="center" wrapText="1"/>
    </xf>
    <xf numFmtId="44" fontId="28" fillId="0" borderId="33" xfId="0" applyNumberFormat="1" applyFont="1" applyBorder="1" applyAlignment="1">
      <alignment horizontal="center"/>
    </xf>
    <xf numFmtId="44" fontId="28" fillId="0" borderId="30" xfId="0" applyNumberFormat="1" applyFont="1" applyBorder="1" applyAlignment="1">
      <alignment horizontal="center"/>
    </xf>
    <xf numFmtId="164" fontId="34" fillId="0" borderId="25" xfId="0" applyNumberFormat="1" applyFont="1" applyFill="1" applyBorder="1" applyAlignment="1">
      <alignment horizontal="center" vertical="center" wrapText="1"/>
    </xf>
    <xf numFmtId="164" fontId="34" fillId="0" borderId="21" xfId="0" applyNumberFormat="1" applyFont="1" applyFill="1" applyBorder="1" applyAlignment="1">
      <alignment horizontal="center" vertical="center" wrapText="1"/>
    </xf>
    <xf numFmtId="164" fontId="34" fillId="0" borderId="27" xfId="0" applyNumberFormat="1" applyFont="1" applyFill="1" applyBorder="1" applyAlignment="1">
      <alignment horizontal="center" vertical="center" wrapText="1"/>
    </xf>
    <xf numFmtId="44" fontId="22" fillId="0" borderId="38" xfId="0" applyNumberFormat="1" applyFont="1" applyBorder="1" applyAlignment="1">
      <alignment horizontal="center" vertical="center"/>
    </xf>
    <xf numFmtId="44" fontId="22" fillId="0" borderId="35" xfId="0" applyNumberFormat="1" applyFont="1" applyBorder="1" applyAlignment="1">
      <alignment horizontal="center" vertical="center"/>
    </xf>
    <xf numFmtId="0" fontId="27" fillId="6" borderId="23" xfId="0" applyFont="1" applyFill="1" applyBorder="1" applyAlignment="1">
      <alignment horizontal="center" vertical="center" wrapText="1"/>
    </xf>
    <xf numFmtId="0" fontId="27" fillId="6" borderId="1" xfId="0" applyFont="1" applyFill="1" applyBorder="1" applyAlignment="1">
      <alignment horizontal="center" vertical="center" wrapText="1"/>
    </xf>
    <xf numFmtId="0" fontId="35" fillId="7" borderId="0"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8" fillId="0" borderId="12" xfId="0" applyFont="1" applyFill="1" applyBorder="1" applyAlignment="1">
      <alignment horizontal="center" vertical="center" wrapText="1"/>
    </xf>
    <xf numFmtId="44" fontId="26" fillId="0" borderId="25" xfId="0" applyNumberFormat="1" applyFont="1" applyFill="1" applyBorder="1" applyAlignment="1">
      <alignment horizontal="center" vertical="center"/>
    </xf>
    <xf numFmtId="44" fontId="26" fillId="0" borderId="27" xfId="0" applyNumberFormat="1" applyFont="1" applyFill="1" applyBorder="1" applyAlignment="1">
      <alignment horizontal="center" vertical="center"/>
    </xf>
    <xf numFmtId="44" fontId="23" fillId="0" borderId="33" xfId="0" applyNumberFormat="1" applyFont="1" applyFill="1" applyBorder="1" applyAlignment="1">
      <alignment horizontal="center" vertical="center"/>
    </xf>
    <xf numFmtId="44" fontId="23" fillId="0" borderId="30" xfId="0" applyNumberFormat="1" applyFont="1" applyFill="1" applyBorder="1" applyAlignment="1">
      <alignment horizontal="center" vertical="center"/>
    </xf>
    <xf numFmtId="164" fontId="32" fillId="0" borderId="25" xfId="0" applyNumberFormat="1" applyFont="1" applyFill="1" applyBorder="1" applyAlignment="1">
      <alignment horizontal="center" vertical="center"/>
    </xf>
    <xf numFmtId="164" fontId="32" fillId="0" borderId="21" xfId="0" applyNumberFormat="1" applyFont="1" applyFill="1" applyBorder="1" applyAlignment="1">
      <alignment horizontal="center" vertical="center"/>
    </xf>
    <xf numFmtId="164" fontId="32" fillId="0" borderId="27" xfId="0" applyNumberFormat="1" applyFont="1" applyFill="1" applyBorder="1" applyAlignment="1">
      <alignment horizontal="center" vertical="center"/>
    </xf>
    <xf numFmtId="164" fontId="32" fillId="0" borderId="0" xfId="0" applyNumberFormat="1" applyFont="1" applyFill="1" applyBorder="1" applyAlignment="1">
      <alignment horizontal="center" vertical="center"/>
    </xf>
    <xf numFmtId="0" fontId="33" fillId="6" borderId="2" xfId="2" applyFont="1" applyFill="1" applyBorder="1" applyAlignment="1">
      <alignment horizontal="center" vertical="center"/>
    </xf>
    <xf numFmtId="0" fontId="33" fillId="6" borderId="7" xfId="2" applyFont="1" applyFill="1" applyBorder="1" applyAlignment="1">
      <alignment horizontal="center" vertical="center"/>
    </xf>
    <xf numFmtId="164" fontId="34" fillId="0" borderId="7" xfId="0" applyNumberFormat="1" applyFont="1" applyFill="1" applyBorder="1" applyAlignment="1">
      <alignment horizontal="center" vertical="center" wrapText="1"/>
    </xf>
    <xf numFmtId="164" fontId="34" fillId="0" borderId="8" xfId="0" applyNumberFormat="1" applyFont="1" applyFill="1" applyBorder="1" applyAlignment="1">
      <alignment horizontal="center" vertical="center" wrapText="1"/>
    </xf>
    <xf numFmtId="164" fontId="34" fillId="0" borderId="9" xfId="0" applyNumberFormat="1" applyFont="1" applyFill="1" applyBorder="1" applyAlignment="1">
      <alignment horizontal="center" vertical="center" wrapText="1"/>
    </xf>
    <xf numFmtId="164" fontId="32" fillId="0" borderId="2" xfId="0" applyNumberFormat="1" applyFont="1" applyFill="1" applyBorder="1" applyAlignment="1">
      <alignment horizontal="center" vertical="center"/>
    </xf>
    <xf numFmtId="164" fontId="32" fillId="0" borderId="3" xfId="0" applyNumberFormat="1" applyFont="1" applyFill="1" applyBorder="1" applyAlignment="1">
      <alignment horizontal="center" vertical="center"/>
    </xf>
    <xf numFmtId="164" fontId="32" fillId="0" borderId="4" xfId="0" applyNumberFormat="1" applyFont="1" applyFill="1" applyBorder="1" applyAlignment="1">
      <alignment horizontal="center" vertical="center"/>
    </xf>
    <xf numFmtId="44" fontId="26" fillId="0" borderId="33" xfId="0" applyNumberFormat="1" applyFont="1" applyFill="1" applyBorder="1" applyAlignment="1">
      <alignment horizontal="right" vertical="center"/>
    </xf>
    <xf numFmtId="44" fontId="26" fillId="0" borderId="30" xfId="0" applyNumberFormat="1" applyFont="1" applyFill="1" applyBorder="1" applyAlignment="1">
      <alignment horizontal="right" vertical="center"/>
    </xf>
    <xf numFmtId="0" fontId="27" fillId="6" borderId="2" xfId="0" applyFont="1" applyFill="1" applyBorder="1" applyAlignment="1">
      <alignment horizontal="center" vertical="center" wrapText="1"/>
    </xf>
    <xf numFmtId="0" fontId="27" fillId="6" borderId="7" xfId="0" applyFont="1" applyFill="1" applyBorder="1" applyAlignment="1">
      <alignment horizontal="center" vertical="center" wrapText="1"/>
    </xf>
    <xf numFmtId="44" fontId="23" fillId="0" borderId="21" xfId="0" applyNumberFormat="1" applyFont="1" applyFill="1" applyBorder="1" applyAlignment="1">
      <alignment horizontal="center" vertical="center"/>
    </xf>
    <xf numFmtId="44" fontId="23" fillId="0" borderId="27" xfId="0" applyNumberFormat="1" applyFont="1" applyFill="1" applyBorder="1" applyAlignment="1">
      <alignment horizontal="center" vertical="center"/>
    </xf>
    <xf numFmtId="164" fontId="27" fillId="6" borderId="2" xfId="0" applyNumberFormat="1" applyFont="1" applyFill="1" applyBorder="1" applyAlignment="1">
      <alignment horizontal="center" vertical="center" wrapText="1"/>
    </xf>
    <xf numFmtId="164" fontId="27" fillId="6" borderId="7" xfId="0" applyNumberFormat="1" applyFont="1" applyFill="1" applyBorder="1" applyAlignment="1">
      <alignment horizontal="center" vertical="center" wrapText="1"/>
    </xf>
    <xf numFmtId="44" fontId="26" fillId="0" borderId="7" xfId="1" applyFont="1" applyBorder="1" applyAlignment="1">
      <alignment horizontal="center" vertical="center"/>
    </xf>
    <xf numFmtId="44" fontId="26" fillId="0" borderId="9" xfId="1" applyFont="1" applyBorder="1" applyAlignment="1">
      <alignment horizontal="center" vertical="center"/>
    </xf>
    <xf numFmtId="44" fontId="28" fillId="0" borderId="32" xfId="0" applyNumberFormat="1" applyFont="1" applyBorder="1" applyAlignment="1">
      <alignment horizontal="center"/>
    </xf>
    <xf numFmtId="44" fontId="26" fillId="0" borderId="8" xfId="1" applyFont="1" applyBorder="1" applyAlignment="1">
      <alignment horizontal="center" vertical="center"/>
    </xf>
    <xf numFmtId="44" fontId="22" fillId="0" borderId="34" xfId="1" applyFont="1" applyBorder="1" applyAlignment="1">
      <alignment horizontal="center"/>
    </xf>
    <xf numFmtId="44" fontId="22" fillId="0" borderId="35" xfId="1" applyFont="1" applyBorder="1" applyAlignment="1">
      <alignment horizontal="center"/>
    </xf>
    <xf numFmtId="44" fontId="22" fillId="0" borderId="21" xfId="0" applyNumberFormat="1" applyFont="1" applyBorder="1" applyAlignment="1">
      <alignment horizontal="center" vertical="center"/>
    </xf>
    <xf numFmtId="44" fontId="22" fillId="0" borderId="27" xfId="0" applyNumberFormat="1" applyFont="1" applyBorder="1" applyAlignment="1">
      <alignment horizontal="center" vertical="center"/>
    </xf>
  </cellXfs>
  <cellStyles count="6">
    <cellStyle name="Accent1" xfId="5" builtinId="29"/>
    <cellStyle name="Currency" xfId="1" builtinId="4"/>
    <cellStyle name="Hyperlink" xfId="2" builtinId="8"/>
    <cellStyle name="Input" xfId="3" builtinId="20"/>
    <cellStyle name="Normal" xfId="0" builtinId="0"/>
    <cellStyle name="Note" xfId="4"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586762</xdr:colOff>
      <xdr:row>0</xdr:row>
      <xdr:rowOff>10584</xdr:rowOff>
    </xdr:from>
    <xdr:to>
      <xdr:col>1</xdr:col>
      <xdr:colOff>1730988</xdr:colOff>
      <xdr:row>5</xdr:row>
      <xdr:rowOff>183650</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86762" y="10584"/>
          <a:ext cx="2911643" cy="11255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84667</xdr:colOff>
      <xdr:row>0</xdr:row>
      <xdr:rowOff>21167</xdr:rowOff>
    </xdr:from>
    <xdr:to>
      <xdr:col>1</xdr:col>
      <xdr:colOff>1993893</xdr:colOff>
      <xdr:row>5</xdr:row>
      <xdr:rowOff>158751</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4565" t="41581" r="2465" b="20267"/>
        <a:stretch/>
      </xdr:blipFill>
      <xdr:spPr>
        <a:xfrm>
          <a:off x="84667" y="21167"/>
          <a:ext cx="3776126" cy="109008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fairvieworegon.gov/index.aspx?NID=198" TargetMode="External"/><Relationship Id="rId13" Type="http://schemas.openxmlformats.org/officeDocument/2006/relationships/hyperlink" Target="http://ci.hood-river.or.us/building" TargetMode="External"/><Relationship Id="rId18" Type="http://schemas.openxmlformats.org/officeDocument/2006/relationships/hyperlink" Target="https://www.orcity.org/publicworks/system-development-charges-sdcs" TargetMode="External"/><Relationship Id="rId26" Type="http://schemas.openxmlformats.org/officeDocument/2006/relationships/hyperlink" Target="https://greshamoregon.gov/Building-and-Permits/" TargetMode="External"/><Relationship Id="rId39" Type="http://schemas.openxmlformats.org/officeDocument/2006/relationships/comments" Target="../comments1.xml"/><Relationship Id="rId3" Type="http://schemas.openxmlformats.org/officeDocument/2006/relationships/hyperlink" Target="https://www.beavertonoregon.gov/DocumentCenter/View/9327/System-Development-Fees-Schedule?bidId=" TargetMode="External"/><Relationship Id="rId21" Type="http://schemas.openxmlformats.org/officeDocument/2006/relationships/hyperlink" Target="https://www.portlandoregon.gov/bds/34186" TargetMode="External"/><Relationship Id="rId34" Type="http://schemas.openxmlformats.org/officeDocument/2006/relationships/hyperlink" Target="https://www.forestgrove-or.gov/building/page/helpful-information" TargetMode="External"/><Relationship Id="rId7" Type="http://schemas.openxmlformats.org/officeDocument/2006/relationships/hyperlink" Target="https://www.cityofestacada.org/building/page/building-permits" TargetMode="External"/><Relationship Id="rId12" Type="http://schemas.openxmlformats.org/officeDocument/2006/relationships/hyperlink" Target="https://www.hillsboro-oregon.gov/services/development-services" TargetMode="External"/><Relationship Id="rId17" Type="http://schemas.openxmlformats.org/officeDocument/2006/relationships/hyperlink" Target="https://www.milwaukieoregon.gov/engineering/system-development-charges-sdcs" TargetMode="External"/><Relationship Id="rId25" Type="http://schemas.openxmlformats.org/officeDocument/2006/relationships/hyperlink" Target="https://www.ci.st-helens.or.us/sites/default/files/fileattachments/building/page/2751/residential_sdc_charges_worksheet_effective_8-16-17_rev_11-7-19.pdf" TargetMode="External"/><Relationship Id="rId33" Type="http://schemas.openxmlformats.org/officeDocument/2006/relationships/hyperlink" Target="https://www.beavertonoregon.gov/DocumentCenter/View/9327/System-Development-Fees-Schedule?bidId=" TargetMode="External"/><Relationship Id="rId38" Type="http://schemas.openxmlformats.org/officeDocument/2006/relationships/vmlDrawing" Target="../drawings/vmlDrawing1.vml"/><Relationship Id="rId2" Type="http://schemas.openxmlformats.org/officeDocument/2006/relationships/hyperlink" Target="https://www.beavertonoregon.gov/DocumentCenter/View/9327/System-Development-Fees-Schedule?bidId=" TargetMode="External"/><Relationship Id="rId16" Type="http://schemas.openxmlformats.org/officeDocument/2006/relationships/hyperlink" Target="https://www.mcminnvilleoregon.gov/building" TargetMode="External"/><Relationship Id="rId20" Type="http://schemas.openxmlformats.org/officeDocument/2006/relationships/hyperlink" Target="https://www.northplains.org/planning/page/system-development-charges" TargetMode="External"/><Relationship Id="rId29" Type="http://schemas.openxmlformats.org/officeDocument/2006/relationships/hyperlink" Target="https://www.tigard-or.gov/document_center/Building/system_development_charges.pdf" TargetMode="External"/><Relationship Id="rId1" Type="http://schemas.openxmlformats.org/officeDocument/2006/relationships/hyperlink" Target="https://www.ci.lafayette.or.us/index.asp?Type=B_BASIC&amp;SEC=%7bED4750EF-B07A-4240-92F0-6E01B8C96350%7d" TargetMode="External"/><Relationship Id="rId6" Type="http://schemas.openxmlformats.org/officeDocument/2006/relationships/hyperlink" Target="https://durham-oregon.us/building/" TargetMode="External"/><Relationship Id="rId11" Type="http://schemas.openxmlformats.org/officeDocument/2006/relationships/hyperlink" Target="https://www.happyvalleyor.gov/business/building-division/" TargetMode="External"/><Relationship Id="rId24" Type="http://schemas.openxmlformats.org/officeDocument/2006/relationships/hyperlink" Target="https://www.ci.scappoose.or.us/sites/default/files/fileattachments/engineering/page/743/2019-2020_sdc_pages_only_11-14.pdf" TargetMode="External"/><Relationship Id="rId32" Type="http://schemas.openxmlformats.org/officeDocument/2006/relationships/hyperlink" Target="https://cms3.revize.com/revize/newbergor/system_development_charge_info_guide_april_1_2024.pdf" TargetMode="External"/><Relationship Id="rId37" Type="http://schemas.openxmlformats.org/officeDocument/2006/relationships/drawing" Target="../drawings/drawing1.xml"/><Relationship Id="rId5" Type="http://schemas.openxmlformats.org/officeDocument/2006/relationships/hyperlink" Target="https://www.ci.cornelius.or.us/building" TargetMode="External"/><Relationship Id="rId15" Type="http://schemas.openxmlformats.org/officeDocument/2006/relationships/hyperlink" Target="https://www.ci.oswego.or.us/building/building-department-fees" TargetMode="External"/><Relationship Id="rId23" Type="http://schemas.openxmlformats.org/officeDocument/2006/relationships/hyperlink" Target="https://www.ci.wilsonville.or.us/sites/default/files/fileattachments/building/page/1951/city_of_wilsonville_sdc_charges.updated.1.15.2020.blw_.pdf" TargetMode="External"/><Relationship Id="rId28" Type="http://schemas.openxmlformats.org/officeDocument/2006/relationships/hyperlink" Target="https://www.tigard-or.gov/document_center/Building/system_development_charges.pdf" TargetMode="External"/><Relationship Id="rId36" Type="http://schemas.openxmlformats.org/officeDocument/2006/relationships/printerSettings" Target="../printerSettings/printerSettings2.bin"/><Relationship Id="rId10" Type="http://schemas.openxmlformats.org/officeDocument/2006/relationships/hyperlink" Target="https://greshamoregon.gov/Building-and-Permits/" TargetMode="External"/><Relationship Id="rId19" Type="http://schemas.openxmlformats.org/officeDocument/2006/relationships/hyperlink" Target="https://www.cityofmolalla.com/publicworks/page/system-development-charges-sdc" TargetMode="External"/><Relationship Id="rId31" Type="http://schemas.openxmlformats.org/officeDocument/2006/relationships/hyperlink" Target="https://www.tualatinoregon.gov/building/system-development-charges-sdcs" TargetMode="External"/><Relationship Id="rId4" Type="http://schemas.openxmlformats.org/officeDocument/2006/relationships/hyperlink" Target="https://www.canbyoregon.gov/Departments/develop_services/development_serv.htm" TargetMode="External"/><Relationship Id="rId9" Type="http://schemas.openxmlformats.org/officeDocument/2006/relationships/hyperlink" Target="https://greshamoregon.gov/Building-and-Permits/" TargetMode="External"/><Relationship Id="rId14" Type="http://schemas.openxmlformats.org/officeDocument/2006/relationships/hyperlink" Target="http://www.ci.king-city.or.us/services/system_development_charges/index.php" TargetMode="External"/><Relationship Id="rId22" Type="http://schemas.openxmlformats.org/officeDocument/2006/relationships/hyperlink" Target="https://www.ci.sandy.or.us/building-division" TargetMode="External"/><Relationship Id="rId27" Type="http://schemas.openxmlformats.org/officeDocument/2006/relationships/hyperlink" Target="https://www.hillsboro-oregon.gov/services/development-services" TargetMode="External"/><Relationship Id="rId30" Type="http://schemas.openxmlformats.org/officeDocument/2006/relationships/hyperlink" Target="https://www.sherwoodoregon.gov/media/80076" TargetMode="External"/><Relationship Id="rId35" Type="http://schemas.openxmlformats.org/officeDocument/2006/relationships/hyperlink" Target="https://www.tvwd.org/district/page/development-fees-and-charges"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cleanwaterservices.org/permits-development/resource-directory/" TargetMode="External"/><Relationship Id="rId18" Type="http://schemas.openxmlformats.org/officeDocument/2006/relationships/hyperlink" Target="https://www.beavertonoregon.gov/DocumentCenter/View/9327/System-Development-Fees-Schedule?bidId=" TargetMode="External"/><Relationship Id="rId26" Type="http://schemas.openxmlformats.org/officeDocument/2006/relationships/hyperlink" Target="https://greshamoregon.gov/Building-and-Permits/" TargetMode="External"/><Relationship Id="rId39" Type="http://schemas.openxmlformats.org/officeDocument/2006/relationships/hyperlink" Target="https://www.ci.wilsonville.or.us/sites/default/files/fileattachments/building/page/1951/city_of_wilsonville_sdc_charges.updated.1.15.2020.blw_.pdf" TargetMode="External"/><Relationship Id="rId3" Type="http://schemas.openxmlformats.org/officeDocument/2006/relationships/hyperlink" Target="https://raleigh-h2o.com/wp-content/uploads/Exhibit-A-1-2.pdf" TargetMode="External"/><Relationship Id="rId21" Type="http://schemas.openxmlformats.org/officeDocument/2006/relationships/hyperlink" Target="https://durham-oregon.us/building/" TargetMode="External"/><Relationship Id="rId34" Type="http://schemas.openxmlformats.org/officeDocument/2006/relationships/hyperlink" Target="https://www.orcity.org/publicworks/system-development-charges-sdcs" TargetMode="External"/><Relationship Id="rId42" Type="http://schemas.openxmlformats.org/officeDocument/2006/relationships/hyperlink" Target="https://greshamoregon.gov/Building-and-Permits/" TargetMode="External"/><Relationship Id="rId47" Type="http://schemas.openxmlformats.org/officeDocument/2006/relationships/hyperlink" Target="https://www.tualatinoregon.gov/building/system-development-charges-sdcs" TargetMode="External"/><Relationship Id="rId50" Type="http://schemas.openxmlformats.org/officeDocument/2006/relationships/drawing" Target="../drawings/drawing2.xml"/><Relationship Id="rId7" Type="http://schemas.openxmlformats.org/officeDocument/2006/relationships/hyperlink" Target="http://www.sunrisewater.com/index.aspx?page=96" TargetMode="External"/><Relationship Id="rId12" Type="http://schemas.openxmlformats.org/officeDocument/2006/relationships/hyperlink" Target="https://www.oregonmetro.gov/metro-construction-excise-tax" TargetMode="External"/><Relationship Id="rId17" Type="http://schemas.openxmlformats.org/officeDocument/2006/relationships/hyperlink" Target="https://www.beavertonoregon.gov/DocumentCenter/View/9327/System-Development-Fees-Schedule?bidId=" TargetMode="External"/><Relationship Id="rId25" Type="http://schemas.openxmlformats.org/officeDocument/2006/relationships/hyperlink" Target="https://greshamoregon.gov/Building-and-Permits/" TargetMode="External"/><Relationship Id="rId33" Type="http://schemas.openxmlformats.org/officeDocument/2006/relationships/hyperlink" Target="https://www.milwaukieoregon.gov/building/system-development-charges-sdcs" TargetMode="External"/><Relationship Id="rId38" Type="http://schemas.openxmlformats.org/officeDocument/2006/relationships/hyperlink" Target="https://www.ci.sandy.or.us/building-division" TargetMode="External"/><Relationship Id="rId46" Type="http://schemas.openxmlformats.org/officeDocument/2006/relationships/hyperlink" Target="https://www.sherwoodoregon.gov/sites/default/files/fileattachments/Finance/page/115/fee_schedule_fy2019-20_master_adopted.pdf" TargetMode="External"/><Relationship Id="rId2" Type="http://schemas.openxmlformats.org/officeDocument/2006/relationships/hyperlink" Target="https://www.tvwd.org/district/page/water-meter-costs" TargetMode="External"/><Relationship Id="rId16" Type="http://schemas.openxmlformats.org/officeDocument/2006/relationships/hyperlink" Target="https://www.cityofbanks.org/planning" TargetMode="External"/><Relationship Id="rId20" Type="http://schemas.openxmlformats.org/officeDocument/2006/relationships/hyperlink" Target="https://www.ci.cornelius.or.us/building" TargetMode="External"/><Relationship Id="rId29" Type="http://schemas.openxmlformats.org/officeDocument/2006/relationships/hyperlink" Target="http://ci.hood-river.or.us/building" TargetMode="External"/><Relationship Id="rId41" Type="http://schemas.openxmlformats.org/officeDocument/2006/relationships/hyperlink" Target="https://www.ci.st-helens.or.us/sites/default/files/fileattachments/building/page/2751/residential_sdc_charges_worksheet_effective_8-16-17_rev_11-7-19.pdf" TargetMode="External"/><Relationship Id="rId1" Type="http://schemas.openxmlformats.org/officeDocument/2006/relationships/hyperlink" Target="https://www.clackamas.us/wes/fees.html" TargetMode="External"/><Relationship Id="rId6" Type="http://schemas.openxmlformats.org/officeDocument/2006/relationships/hyperlink" Target="http://www.thprd.org/district-information/administration/planning-and-development" TargetMode="External"/><Relationship Id="rId11" Type="http://schemas.openxmlformats.org/officeDocument/2006/relationships/hyperlink" Target="https://www.cprdnewberg.org/general/page/system-development-charges-sdcs" TargetMode="External"/><Relationship Id="rId24" Type="http://schemas.openxmlformats.org/officeDocument/2006/relationships/hyperlink" Target="https://fairvieworegon.gov/index.aspx?NID=198" TargetMode="External"/><Relationship Id="rId32" Type="http://schemas.openxmlformats.org/officeDocument/2006/relationships/hyperlink" Target="https://www.mcminnvilleoregon.gov/building" TargetMode="External"/><Relationship Id="rId37" Type="http://schemas.openxmlformats.org/officeDocument/2006/relationships/hyperlink" Target="https://www.portlandoregon.gov/bds/34186" TargetMode="External"/><Relationship Id="rId40" Type="http://schemas.openxmlformats.org/officeDocument/2006/relationships/hyperlink" Target="https://www.ci.scappoose.or.us/sites/default/files/fileattachments/engineering/page/743/2019-2020_sdc_pages_only_11-14.pdf" TargetMode="External"/><Relationship Id="rId45" Type="http://schemas.openxmlformats.org/officeDocument/2006/relationships/hyperlink" Target="https://www.tigard-or.gov/document_center/Building/system_development_charges.pdf" TargetMode="External"/><Relationship Id="rId5" Type="http://schemas.openxmlformats.org/officeDocument/2006/relationships/hyperlink" Target="https://www.rivergrovewater.com/developer-builders-and-contractor-resources" TargetMode="External"/><Relationship Id="rId15" Type="http://schemas.openxmlformats.org/officeDocument/2006/relationships/hyperlink" Target="https://www.ci.lafayette.or.us/index.asp?Type=B_BASIC&amp;SEC=%7bED4750EF-B07A-4240-92F0-6E01B8C96350%7d" TargetMode="External"/><Relationship Id="rId23" Type="http://schemas.openxmlformats.org/officeDocument/2006/relationships/hyperlink" Target="https://www.forestgrove-or.gov/building/page/helpful-information" TargetMode="External"/><Relationship Id="rId28" Type="http://schemas.openxmlformats.org/officeDocument/2006/relationships/hyperlink" Target="https://www.hillsboro-oregon.gov/services/development-services" TargetMode="External"/><Relationship Id="rId36" Type="http://schemas.openxmlformats.org/officeDocument/2006/relationships/hyperlink" Target="https://www.northplains.org/planning/page/system-development-charges" TargetMode="External"/><Relationship Id="rId49" Type="http://schemas.openxmlformats.org/officeDocument/2006/relationships/printerSettings" Target="../printerSettings/printerSettings3.bin"/><Relationship Id="rId10" Type="http://schemas.openxmlformats.org/officeDocument/2006/relationships/hyperlink" Target="http://crwater.com/wp-content/uploads/2019/06/CRW-Fees-and-Charges_FY2019-DRB.pdf" TargetMode="External"/><Relationship Id="rId19" Type="http://schemas.openxmlformats.org/officeDocument/2006/relationships/hyperlink" Target="https://www.canbyoregon.gov/Departments/develop_services/development_serv.htm" TargetMode="External"/><Relationship Id="rId31" Type="http://schemas.openxmlformats.org/officeDocument/2006/relationships/hyperlink" Target="https://www.ci.oswego.or.us/building/building-department-fees" TargetMode="External"/><Relationship Id="rId44" Type="http://schemas.openxmlformats.org/officeDocument/2006/relationships/hyperlink" Target="https://www.tigard-or.gov/document_center/Building/system_development_charges.pdf" TargetMode="External"/><Relationship Id="rId52" Type="http://schemas.openxmlformats.org/officeDocument/2006/relationships/comments" Target="../comments2.xml"/><Relationship Id="rId4" Type="http://schemas.openxmlformats.org/officeDocument/2006/relationships/hyperlink" Target="http://www.wswd.org/for_builders_businesses/new_service_installation_fees_(sdc_s)/index.php" TargetMode="External"/><Relationship Id="rId9" Type="http://schemas.openxmlformats.org/officeDocument/2006/relationships/hyperlink" Target="http://ncprd.com/sdcs" TargetMode="External"/><Relationship Id="rId14" Type="http://schemas.openxmlformats.org/officeDocument/2006/relationships/hyperlink" Target="https://www.co.washington.or.us/LUT/Divisions/LongRangePlanning/PlanningPrograms/TransportationPlanning/transportation-development-tax.cfm" TargetMode="External"/><Relationship Id="rId22" Type="http://schemas.openxmlformats.org/officeDocument/2006/relationships/hyperlink" Target="https://www.cityofestacada.org/building/page/building-permits" TargetMode="External"/><Relationship Id="rId27" Type="http://schemas.openxmlformats.org/officeDocument/2006/relationships/hyperlink" Target="https://www.happyvalleyor.gov/business/building-division/" TargetMode="External"/><Relationship Id="rId30" Type="http://schemas.openxmlformats.org/officeDocument/2006/relationships/hyperlink" Target="http://www.ci.king-city.or.us/services/system_development_charges/index.php" TargetMode="External"/><Relationship Id="rId35" Type="http://schemas.openxmlformats.org/officeDocument/2006/relationships/hyperlink" Target="https://www.cityofmolalla.com/publicworks/page/system-development-charges-sdc" TargetMode="External"/><Relationship Id="rId43" Type="http://schemas.openxmlformats.org/officeDocument/2006/relationships/hyperlink" Target="https://www.hillsboro-oregon.gov/services/development-services" TargetMode="External"/><Relationship Id="rId48" Type="http://schemas.openxmlformats.org/officeDocument/2006/relationships/hyperlink" Target="https://www.newbergoregon.gov/building/page/permit-fees" TargetMode="External"/><Relationship Id="rId8" Type="http://schemas.openxmlformats.org/officeDocument/2006/relationships/hyperlink" Target="https://www.oaklodgewaterservices.org/sites/default/files/fileattachments/planning_amp_engineering/page/4171/olws_rates_fees_and_charges_november_20_2019.pdf" TargetMode="External"/><Relationship Id="rId5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38"/>
  <sheetViews>
    <sheetView zoomScaleNormal="100" workbookViewId="0">
      <selection activeCell="A32" sqref="A32"/>
    </sheetView>
  </sheetViews>
  <sheetFormatPr defaultRowHeight="15" x14ac:dyDescent="0.2"/>
  <cols>
    <col min="1" max="1" width="39.42578125" style="11" customWidth="1"/>
    <col min="2" max="3" width="14.140625" style="1" bestFit="1" customWidth="1"/>
    <col min="4" max="4" width="12.7109375" style="1" bestFit="1" customWidth="1"/>
    <col min="5" max="5" width="12.7109375" style="1" customWidth="1"/>
    <col min="6" max="6" width="12.7109375" style="1" bestFit="1" customWidth="1"/>
    <col min="7" max="7" width="23.85546875" style="1" customWidth="1"/>
    <col min="8" max="8" width="18.28515625" style="1" customWidth="1"/>
    <col min="9" max="9" width="14.140625" style="1" bestFit="1" customWidth="1"/>
    <col min="10" max="10" width="17.85546875" style="1" customWidth="1"/>
    <col min="11" max="11" width="14.140625" style="1" bestFit="1" customWidth="1"/>
    <col min="12" max="12" width="19.42578125" style="1" customWidth="1"/>
    <col min="13" max="13" width="14.140625" style="1" bestFit="1" customWidth="1"/>
    <col min="14" max="14" width="15.28515625" style="1" customWidth="1"/>
    <col min="15" max="17" width="14.140625" style="1" bestFit="1" customWidth="1"/>
    <col min="18" max="20" width="14.140625" style="1" customWidth="1"/>
    <col min="21" max="21" width="13.85546875" style="1" customWidth="1"/>
    <col min="22" max="23" width="25.7109375" style="1" customWidth="1"/>
    <col min="24" max="24" width="14.7109375" style="1" bestFit="1" customWidth="1"/>
    <col min="25" max="28" width="14.140625" style="1" bestFit="1" customWidth="1"/>
    <col min="29" max="29" width="12.7109375" style="1" customWidth="1"/>
    <col min="30" max="31" width="13.85546875" style="1" customWidth="1"/>
    <col min="32" max="32" width="12.7109375" style="1" customWidth="1"/>
    <col min="33" max="33" width="26.140625" style="1" customWidth="1"/>
    <col min="34" max="34" width="13.85546875" style="1" customWidth="1"/>
    <col min="35" max="35" width="14.7109375" style="1" customWidth="1"/>
    <col min="36" max="36" width="28" style="1" customWidth="1"/>
    <col min="37" max="37" width="14.85546875" style="1" bestFit="1" customWidth="1"/>
    <col min="38" max="38" width="14.42578125" style="1" bestFit="1" customWidth="1"/>
    <col min="39" max="39" width="29.140625" style="1" customWidth="1"/>
    <col min="40" max="40" width="21.5703125" style="1" customWidth="1"/>
    <col min="41" max="274" width="9.140625" style="1"/>
    <col min="275" max="275" width="24.5703125" style="1" bestFit="1" customWidth="1"/>
    <col min="276" max="276" width="11.28515625" style="1" bestFit="1" customWidth="1"/>
    <col min="277" max="277" width="12.42578125" style="1" bestFit="1" customWidth="1"/>
    <col min="278" max="278" width="11.28515625" style="1" bestFit="1" customWidth="1"/>
    <col min="279" max="279" width="20.140625" style="1" bestFit="1" customWidth="1"/>
    <col min="280" max="284" width="12.42578125" style="1" bestFit="1" customWidth="1"/>
    <col min="285" max="285" width="13.85546875" style="1" bestFit="1" customWidth="1"/>
    <col min="286" max="286" width="19.5703125" style="1" bestFit="1" customWidth="1"/>
    <col min="287" max="287" width="14.5703125" style="1" bestFit="1" customWidth="1"/>
    <col min="288" max="288" width="12.42578125" style="1" bestFit="1" customWidth="1"/>
    <col min="289" max="289" width="13.5703125" style="1" bestFit="1" customWidth="1"/>
    <col min="290" max="290" width="12.42578125" style="1" bestFit="1" customWidth="1"/>
    <col min="291" max="291" width="12.7109375" style="1" bestFit="1" customWidth="1"/>
    <col min="292" max="292" width="11.28515625" style="1" bestFit="1" customWidth="1"/>
    <col min="293" max="530" width="9.140625" style="1"/>
    <col min="531" max="531" width="24.5703125" style="1" bestFit="1" customWidth="1"/>
    <col min="532" max="532" width="11.28515625" style="1" bestFit="1" customWidth="1"/>
    <col min="533" max="533" width="12.42578125" style="1" bestFit="1" customWidth="1"/>
    <col min="534" max="534" width="11.28515625" style="1" bestFit="1" customWidth="1"/>
    <col min="535" max="535" width="20.140625" style="1" bestFit="1" customWidth="1"/>
    <col min="536" max="540" width="12.42578125" style="1" bestFit="1" customWidth="1"/>
    <col min="541" max="541" width="13.85546875" style="1" bestFit="1" customWidth="1"/>
    <col min="542" max="542" width="19.5703125" style="1" bestFit="1" customWidth="1"/>
    <col min="543" max="543" width="14.5703125" style="1" bestFit="1" customWidth="1"/>
    <col min="544" max="544" width="12.42578125" style="1" bestFit="1" customWidth="1"/>
    <col min="545" max="545" width="13.5703125" style="1" bestFit="1" customWidth="1"/>
    <col min="546" max="546" width="12.42578125" style="1" bestFit="1" customWidth="1"/>
    <col min="547" max="547" width="12.7109375" style="1" bestFit="1" customWidth="1"/>
    <col min="548" max="548" width="11.28515625" style="1" bestFit="1" customWidth="1"/>
    <col min="549" max="786" width="9.140625" style="1"/>
    <col min="787" max="787" width="24.5703125" style="1" bestFit="1" customWidth="1"/>
    <col min="788" max="788" width="11.28515625" style="1" bestFit="1" customWidth="1"/>
    <col min="789" max="789" width="12.42578125" style="1" bestFit="1" customWidth="1"/>
    <col min="790" max="790" width="11.28515625" style="1" bestFit="1" customWidth="1"/>
    <col min="791" max="791" width="20.140625" style="1" bestFit="1" customWidth="1"/>
    <col min="792" max="796" width="12.42578125" style="1" bestFit="1" customWidth="1"/>
    <col min="797" max="797" width="13.85546875" style="1" bestFit="1" customWidth="1"/>
    <col min="798" max="798" width="19.5703125" style="1" bestFit="1" customWidth="1"/>
    <col min="799" max="799" width="14.5703125" style="1" bestFit="1" customWidth="1"/>
    <col min="800" max="800" width="12.42578125" style="1" bestFit="1" customWidth="1"/>
    <col min="801" max="801" width="13.5703125" style="1" bestFit="1" customWidth="1"/>
    <col min="802" max="802" width="12.42578125" style="1" bestFit="1" customWidth="1"/>
    <col min="803" max="803" width="12.7109375" style="1" bestFit="1" customWidth="1"/>
    <col min="804" max="804" width="11.28515625" style="1" bestFit="1" customWidth="1"/>
    <col min="805" max="1042" width="9.140625" style="1"/>
    <col min="1043" max="1043" width="24.5703125" style="1" bestFit="1" customWidth="1"/>
    <col min="1044" max="1044" width="11.28515625" style="1" bestFit="1" customWidth="1"/>
    <col min="1045" max="1045" width="12.42578125" style="1" bestFit="1" customWidth="1"/>
    <col min="1046" max="1046" width="11.28515625" style="1" bestFit="1" customWidth="1"/>
    <col min="1047" max="1047" width="20.140625" style="1" bestFit="1" customWidth="1"/>
    <col min="1048" max="1052" width="12.42578125" style="1" bestFit="1" customWidth="1"/>
    <col min="1053" max="1053" width="13.85546875" style="1" bestFit="1" customWidth="1"/>
    <col min="1054" max="1054" width="19.5703125" style="1" bestFit="1" customWidth="1"/>
    <col min="1055" max="1055" width="14.5703125" style="1" bestFit="1" customWidth="1"/>
    <col min="1056" max="1056" width="12.42578125" style="1" bestFit="1" customWidth="1"/>
    <col min="1057" max="1057" width="13.5703125" style="1" bestFit="1" customWidth="1"/>
    <col min="1058" max="1058" width="12.42578125" style="1" bestFit="1" customWidth="1"/>
    <col min="1059" max="1059" width="12.7109375" style="1" bestFit="1" customWidth="1"/>
    <col min="1060" max="1060" width="11.28515625" style="1" bestFit="1" customWidth="1"/>
    <col min="1061" max="1298" width="9.140625" style="1"/>
    <col min="1299" max="1299" width="24.5703125" style="1" bestFit="1" customWidth="1"/>
    <col min="1300" max="1300" width="11.28515625" style="1" bestFit="1" customWidth="1"/>
    <col min="1301" max="1301" width="12.42578125" style="1" bestFit="1" customWidth="1"/>
    <col min="1302" max="1302" width="11.28515625" style="1" bestFit="1" customWidth="1"/>
    <col min="1303" max="1303" width="20.140625" style="1" bestFit="1" customWidth="1"/>
    <col min="1304" max="1308" width="12.42578125" style="1" bestFit="1" customWidth="1"/>
    <col min="1309" max="1309" width="13.85546875" style="1" bestFit="1" customWidth="1"/>
    <col min="1310" max="1310" width="19.5703125" style="1" bestFit="1" customWidth="1"/>
    <col min="1311" max="1311" width="14.5703125" style="1" bestFit="1" customWidth="1"/>
    <col min="1312" max="1312" width="12.42578125" style="1" bestFit="1" customWidth="1"/>
    <col min="1313" max="1313" width="13.5703125" style="1" bestFit="1" customWidth="1"/>
    <col min="1314" max="1314" width="12.42578125" style="1" bestFit="1" customWidth="1"/>
    <col min="1315" max="1315" width="12.7109375" style="1" bestFit="1" customWidth="1"/>
    <col min="1316" max="1316" width="11.28515625" style="1" bestFit="1" customWidth="1"/>
    <col min="1317" max="1554" width="9.140625" style="1"/>
    <col min="1555" max="1555" width="24.5703125" style="1" bestFit="1" customWidth="1"/>
    <col min="1556" max="1556" width="11.28515625" style="1" bestFit="1" customWidth="1"/>
    <col min="1557" max="1557" width="12.42578125" style="1" bestFit="1" customWidth="1"/>
    <col min="1558" max="1558" width="11.28515625" style="1" bestFit="1" customWidth="1"/>
    <col min="1559" max="1559" width="20.140625" style="1" bestFit="1" customWidth="1"/>
    <col min="1560" max="1564" width="12.42578125" style="1" bestFit="1" customWidth="1"/>
    <col min="1565" max="1565" width="13.85546875" style="1" bestFit="1" customWidth="1"/>
    <col min="1566" max="1566" width="19.5703125" style="1" bestFit="1" customWidth="1"/>
    <col min="1567" max="1567" width="14.5703125" style="1" bestFit="1" customWidth="1"/>
    <col min="1568" max="1568" width="12.42578125" style="1" bestFit="1" customWidth="1"/>
    <col min="1569" max="1569" width="13.5703125" style="1" bestFit="1" customWidth="1"/>
    <col min="1570" max="1570" width="12.42578125" style="1" bestFit="1" customWidth="1"/>
    <col min="1571" max="1571" width="12.7109375" style="1" bestFit="1" customWidth="1"/>
    <col min="1572" max="1572" width="11.28515625" style="1" bestFit="1" customWidth="1"/>
    <col min="1573" max="1810" width="9.140625" style="1"/>
    <col min="1811" max="1811" width="24.5703125" style="1" bestFit="1" customWidth="1"/>
    <col min="1812" max="1812" width="11.28515625" style="1" bestFit="1" customWidth="1"/>
    <col min="1813" max="1813" width="12.42578125" style="1" bestFit="1" customWidth="1"/>
    <col min="1814" max="1814" width="11.28515625" style="1" bestFit="1" customWidth="1"/>
    <col min="1815" max="1815" width="20.140625" style="1" bestFit="1" customWidth="1"/>
    <col min="1816" max="1820" width="12.42578125" style="1" bestFit="1" customWidth="1"/>
    <col min="1821" max="1821" width="13.85546875" style="1" bestFit="1" customWidth="1"/>
    <col min="1822" max="1822" width="19.5703125" style="1" bestFit="1" customWidth="1"/>
    <col min="1823" max="1823" width="14.5703125" style="1" bestFit="1" customWidth="1"/>
    <col min="1824" max="1824" width="12.42578125" style="1" bestFit="1" customWidth="1"/>
    <col min="1825" max="1825" width="13.5703125" style="1" bestFit="1" customWidth="1"/>
    <col min="1826" max="1826" width="12.42578125" style="1" bestFit="1" customWidth="1"/>
    <col min="1827" max="1827" width="12.7109375" style="1" bestFit="1" customWidth="1"/>
    <col min="1828" max="1828" width="11.28515625" style="1" bestFit="1" customWidth="1"/>
    <col min="1829" max="2066" width="9.140625" style="1"/>
    <col min="2067" max="2067" width="24.5703125" style="1" bestFit="1" customWidth="1"/>
    <col min="2068" max="2068" width="11.28515625" style="1" bestFit="1" customWidth="1"/>
    <col min="2069" max="2069" width="12.42578125" style="1" bestFit="1" customWidth="1"/>
    <col min="2070" max="2070" width="11.28515625" style="1" bestFit="1" customWidth="1"/>
    <col min="2071" max="2071" width="20.140625" style="1" bestFit="1" customWidth="1"/>
    <col min="2072" max="2076" width="12.42578125" style="1" bestFit="1" customWidth="1"/>
    <col min="2077" max="2077" width="13.85546875" style="1" bestFit="1" customWidth="1"/>
    <col min="2078" max="2078" width="19.5703125" style="1" bestFit="1" customWidth="1"/>
    <col min="2079" max="2079" width="14.5703125" style="1" bestFit="1" customWidth="1"/>
    <col min="2080" max="2080" width="12.42578125" style="1" bestFit="1" customWidth="1"/>
    <col min="2081" max="2081" width="13.5703125" style="1" bestFit="1" customWidth="1"/>
    <col min="2082" max="2082" width="12.42578125" style="1" bestFit="1" customWidth="1"/>
    <col min="2083" max="2083" width="12.7109375" style="1" bestFit="1" customWidth="1"/>
    <col min="2084" max="2084" width="11.28515625" style="1" bestFit="1" customWidth="1"/>
    <col min="2085" max="2322" width="9.140625" style="1"/>
    <col min="2323" max="2323" width="24.5703125" style="1" bestFit="1" customWidth="1"/>
    <col min="2324" max="2324" width="11.28515625" style="1" bestFit="1" customWidth="1"/>
    <col min="2325" max="2325" width="12.42578125" style="1" bestFit="1" customWidth="1"/>
    <col min="2326" max="2326" width="11.28515625" style="1" bestFit="1" customWidth="1"/>
    <col min="2327" max="2327" width="20.140625" style="1" bestFit="1" customWidth="1"/>
    <col min="2328" max="2332" width="12.42578125" style="1" bestFit="1" customWidth="1"/>
    <col min="2333" max="2333" width="13.85546875" style="1" bestFit="1" customWidth="1"/>
    <col min="2334" max="2334" width="19.5703125" style="1" bestFit="1" customWidth="1"/>
    <col min="2335" max="2335" width="14.5703125" style="1" bestFit="1" customWidth="1"/>
    <col min="2336" max="2336" width="12.42578125" style="1" bestFit="1" customWidth="1"/>
    <col min="2337" max="2337" width="13.5703125" style="1" bestFit="1" customWidth="1"/>
    <col min="2338" max="2338" width="12.42578125" style="1" bestFit="1" customWidth="1"/>
    <col min="2339" max="2339" width="12.7109375" style="1" bestFit="1" customWidth="1"/>
    <col min="2340" max="2340" width="11.28515625" style="1" bestFit="1" customWidth="1"/>
    <col min="2341" max="2578" width="9.140625" style="1"/>
    <col min="2579" max="2579" width="24.5703125" style="1" bestFit="1" customWidth="1"/>
    <col min="2580" max="2580" width="11.28515625" style="1" bestFit="1" customWidth="1"/>
    <col min="2581" max="2581" width="12.42578125" style="1" bestFit="1" customWidth="1"/>
    <col min="2582" max="2582" width="11.28515625" style="1" bestFit="1" customWidth="1"/>
    <col min="2583" max="2583" width="20.140625" style="1" bestFit="1" customWidth="1"/>
    <col min="2584" max="2588" width="12.42578125" style="1" bestFit="1" customWidth="1"/>
    <col min="2589" max="2589" width="13.85546875" style="1" bestFit="1" customWidth="1"/>
    <col min="2590" max="2590" width="19.5703125" style="1" bestFit="1" customWidth="1"/>
    <col min="2591" max="2591" width="14.5703125" style="1" bestFit="1" customWidth="1"/>
    <col min="2592" max="2592" width="12.42578125" style="1" bestFit="1" customWidth="1"/>
    <col min="2593" max="2593" width="13.5703125" style="1" bestFit="1" customWidth="1"/>
    <col min="2594" max="2594" width="12.42578125" style="1" bestFit="1" customWidth="1"/>
    <col min="2595" max="2595" width="12.7109375" style="1" bestFit="1" customWidth="1"/>
    <col min="2596" max="2596" width="11.28515625" style="1" bestFit="1" customWidth="1"/>
    <col min="2597" max="2834" width="9.140625" style="1"/>
    <col min="2835" max="2835" width="24.5703125" style="1" bestFit="1" customWidth="1"/>
    <col min="2836" max="2836" width="11.28515625" style="1" bestFit="1" customWidth="1"/>
    <col min="2837" max="2837" width="12.42578125" style="1" bestFit="1" customWidth="1"/>
    <col min="2838" max="2838" width="11.28515625" style="1" bestFit="1" customWidth="1"/>
    <col min="2839" max="2839" width="20.140625" style="1" bestFit="1" customWidth="1"/>
    <col min="2840" max="2844" width="12.42578125" style="1" bestFit="1" customWidth="1"/>
    <col min="2845" max="2845" width="13.85546875" style="1" bestFit="1" customWidth="1"/>
    <col min="2846" max="2846" width="19.5703125" style="1" bestFit="1" customWidth="1"/>
    <col min="2847" max="2847" width="14.5703125" style="1" bestFit="1" customWidth="1"/>
    <col min="2848" max="2848" width="12.42578125" style="1" bestFit="1" customWidth="1"/>
    <col min="2849" max="2849" width="13.5703125" style="1" bestFit="1" customWidth="1"/>
    <col min="2850" max="2850" width="12.42578125" style="1" bestFit="1" customWidth="1"/>
    <col min="2851" max="2851" width="12.7109375" style="1" bestFit="1" customWidth="1"/>
    <col min="2852" max="2852" width="11.28515625" style="1" bestFit="1" customWidth="1"/>
    <col min="2853" max="3090" width="9.140625" style="1"/>
    <col min="3091" max="3091" width="24.5703125" style="1" bestFit="1" customWidth="1"/>
    <col min="3092" max="3092" width="11.28515625" style="1" bestFit="1" customWidth="1"/>
    <col min="3093" max="3093" width="12.42578125" style="1" bestFit="1" customWidth="1"/>
    <col min="3094" max="3094" width="11.28515625" style="1" bestFit="1" customWidth="1"/>
    <col min="3095" max="3095" width="20.140625" style="1" bestFit="1" customWidth="1"/>
    <col min="3096" max="3100" width="12.42578125" style="1" bestFit="1" customWidth="1"/>
    <col min="3101" max="3101" width="13.85546875" style="1" bestFit="1" customWidth="1"/>
    <col min="3102" max="3102" width="19.5703125" style="1" bestFit="1" customWidth="1"/>
    <col min="3103" max="3103" width="14.5703125" style="1" bestFit="1" customWidth="1"/>
    <col min="3104" max="3104" width="12.42578125" style="1" bestFit="1" customWidth="1"/>
    <col min="3105" max="3105" width="13.5703125" style="1" bestFit="1" customWidth="1"/>
    <col min="3106" max="3106" width="12.42578125" style="1" bestFit="1" customWidth="1"/>
    <col min="3107" max="3107" width="12.7109375" style="1" bestFit="1" customWidth="1"/>
    <col min="3108" max="3108" width="11.28515625" style="1" bestFit="1" customWidth="1"/>
    <col min="3109" max="3346" width="9.140625" style="1"/>
    <col min="3347" max="3347" width="24.5703125" style="1" bestFit="1" customWidth="1"/>
    <col min="3348" max="3348" width="11.28515625" style="1" bestFit="1" customWidth="1"/>
    <col min="3349" max="3349" width="12.42578125" style="1" bestFit="1" customWidth="1"/>
    <col min="3350" max="3350" width="11.28515625" style="1" bestFit="1" customWidth="1"/>
    <col min="3351" max="3351" width="20.140625" style="1" bestFit="1" customWidth="1"/>
    <col min="3352" max="3356" width="12.42578125" style="1" bestFit="1" customWidth="1"/>
    <col min="3357" max="3357" width="13.85546875" style="1" bestFit="1" customWidth="1"/>
    <col min="3358" max="3358" width="19.5703125" style="1" bestFit="1" customWidth="1"/>
    <col min="3359" max="3359" width="14.5703125" style="1" bestFit="1" customWidth="1"/>
    <col min="3360" max="3360" width="12.42578125" style="1" bestFit="1" customWidth="1"/>
    <col min="3361" max="3361" width="13.5703125" style="1" bestFit="1" customWidth="1"/>
    <col min="3362" max="3362" width="12.42578125" style="1" bestFit="1" customWidth="1"/>
    <col min="3363" max="3363" width="12.7109375" style="1" bestFit="1" customWidth="1"/>
    <col min="3364" max="3364" width="11.28515625" style="1" bestFit="1" customWidth="1"/>
    <col min="3365" max="3602" width="9.140625" style="1"/>
    <col min="3603" max="3603" width="24.5703125" style="1" bestFit="1" customWidth="1"/>
    <col min="3604" max="3604" width="11.28515625" style="1" bestFit="1" customWidth="1"/>
    <col min="3605" max="3605" width="12.42578125" style="1" bestFit="1" customWidth="1"/>
    <col min="3606" max="3606" width="11.28515625" style="1" bestFit="1" customWidth="1"/>
    <col min="3607" max="3607" width="20.140625" style="1" bestFit="1" customWidth="1"/>
    <col min="3608" max="3612" width="12.42578125" style="1" bestFit="1" customWidth="1"/>
    <col min="3613" max="3613" width="13.85546875" style="1" bestFit="1" customWidth="1"/>
    <col min="3614" max="3614" width="19.5703125" style="1" bestFit="1" customWidth="1"/>
    <col min="3615" max="3615" width="14.5703125" style="1" bestFit="1" customWidth="1"/>
    <col min="3616" max="3616" width="12.42578125" style="1" bestFit="1" customWidth="1"/>
    <col min="3617" max="3617" width="13.5703125" style="1" bestFit="1" customWidth="1"/>
    <col min="3618" max="3618" width="12.42578125" style="1" bestFit="1" customWidth="1"/>
    <col min="3619" max="3619" width="12.7109375" style="1" bestFit="1" customWidth="1"/>
    <col min="3620" max="3620" width="11.28515625" style="1" bestFit="1" customWidth="1"/>
    <col min="3621" max="3858" width="9.140625" style="1"/>
    <col min="3859" max="3859" width="24.5703125" style="1" bestFit="1" customWidth="1"/>
    <col min="3860" max="3860" width="11.28515625" style="1" bestFit="1" customWidth="1"/>
    <col min="3861" max="3861" width="12.42578125" style="1" bestFit="1" customWidth="1"/>
    <col min="3862" max="3862" width="11.28515625" style="1" bestFit="1" customWidth="1"/>
    <col min="3863" max="3863" width="20.140625" style="1" bestFit="1" customWidth="1"/>
    <col min="3864" max="3868" width="12.42578125" style="1" bestFit="1" customWidth="1"/>
    <col min="3869" max="3869" width="13.85546875" style="1" bestFit="1" customWidth="1"/>
    <col min="3870" max="3870" width="19.5703125" style="1" bestFit="1" customWidth="1"/>
    <col min="3871" max="3871" width="14.5703125" style="1" bestFit="1" customWidth="1"/>
    <col min="3872" max="3872" width="12.42578125" style="1" bestFit="1" customWidth="1"/>
    <col min="3873" max="3873" width="13.5703125" style="1" bestFit="1" customWidth="1"/>
    <col min="3874" max="3874" width="12.42578125" style="1" bestFit="1" customWidth="1"/>
    <col min="3875" max="3875" width="12.7109375" style="1" bestFit="1" customWidth="1"/>
    <col min="3876" max="3876" width="11.28515625" style="1" bestFit="1" customWidth="1"/>
    <col min="3877" max="4114" width="9.140625" style="1"/>
    <col min="4115" max="4115" width="24.5703125" style="1" bestFit="1" customWidth="1"/>
    <col min="4116" max="4116" width="11.28515625" style="1" bestFit="1" customWidth="1"/>
    <col min="4117" max="4117" width="12.42578125" style="1" bestFit="1" customWidth="1"/>
    <col min="4118" max="4118" width="11.28515625" style="1" bestFit="1" customWidth="1"/>
    <col min="4119" max="4119" width="20.140625" style="1" bestFit="1" customWidth="1"/>
    <col min="4120" max="4124" width="12.42578125" style="1" bestFit="1" customWidth="1"/>
    <col min="4125" max="4125" width="13.85546875" style="1" bestFit="1" customWidth="1"/>
    <col min="4126" max="4126" width="19.5703125" style="1" bestFit="1" customWidth="1"/>
    <col min="4127" max="4127" width="14.5703125" style="1" bestFit="1" customWidth="1"/>
    <col min="4128" max="4128" width="12.42578125" style="1" bestFit="1" customWidth="1"/>
    <col min="4129" max="4129" width="13.5703125" style="1" bestFit="1" customWidth="1"/>
    <col min="4130" max="4130" width="12.42578125" style="1" bestFit="1" customWidth="1"/>
    <col min="4131" max="4131" width="12.7109375" style="1" bestFit="1" customWidth="1"/>
    <col min="4132" max="4132" width="11.28515625" style="1" bestFit="1" customWidth="1"/>
    <col min="4133" max="4370" width="9.140625" style="1"/>
    <col min="4371" max="4371" width="24.5703125" style="1" bestFit="1" customWidth="1"/>
    <col min="4372" max="4372" width="11.28515625" style="1" bestFit="1" customWidth="1"/>
    <col min="4373" max="4373" width="12.42578125" style="1" bestFit="1" customWidth="1"/>
    <col min="4374" max="4374" width="11.28515625" style="1" bestFit="1" customWidth="1"/>
    <col min="4375" max="4375" width="20.140625" style="1" bestFit="1" customWidth="1"/>
    <col min="4376" max="4380" width="12.42578125" style="1" bestFit="1" customWidth="1"/>
    <col min="4381" max="4381" width="13.85546875" style="1" bestFit="1" customWidth="1"/>
    <col min="4382" max="4382" width="19.5703125" style="1" bestFit="1" customWidth="1"/>
    <col min="4383" max="4383" width="14.5703125" style="1" bestFit="1" customWidth="1"/>
    <col min="4384" max="4384" width="12.42578125" style="1" bestFit="1" customWidth="1"/>
    <col min="4385" max="4385" width="13.5703125" style="1" bestFit="1" customWidth="1"/>
    <col min="4386" max="4386" width="12.42578125" style="1" bestFit="1" customWidth="1"/>
    <col min="4387" max="4387" width="12.7109375" style="1" bestFit="1" customWidth="1"/>
    <col min="4388" max="4388" width="11.28515625" style="1" bestFit="1" customWidth="1"/>
    <col min="4389" max="4626" width="9.140625" style="1"/>
    <col min="4627" max="4627" width="24.5703125" style="1" bestFit="1" customWidth="1"/>
    <col min="4628" max="4628" width="11.28515625" style="1" bestFit="1" customWidth="1"/>
    <col min="4629" max="4629" width="12.42578125" style="1" bestFit="1" customWidth="1"/>
    <col min="4630" max="4630" width="11.28515625" style="1" bestFit="1" customWidth="1"/>
    <col min="4631" max="4631" width="20.140625" style="1" bestFit="1" customWidth="1"/>
    <col min="4632" max="4636" width="12.42578125" style="1" bestFit="1" customWidth="1"/>
    <col min="4637" max="4637" width="13.85546875" style="1" bestFit="1" customWidth="1"/>
    <col min="4638" max="4638" width="19.5703125" style="1" bestFit="1" customWidth="1"/>
    <col min="4639" max="4639" width="14.5703125" style="1" bestFit="1" customWidth="1"/>
    <col min="4640" max="4640" width="12.42578125" style="1" bestFit="1" customWidth="1"/>
    <col min="4641" max="4641" width="13.5703125" style="1" bestFit="1" customWidth="1"/>
    <col min="4642" max="4642" width="12.42578125" style="1" bestFit="1" customWidth="1"/>
    <col min="4643" max="4643" width="12.7109375" style="1" bestFit="1" customWidth="1"/>
    <col min="4644" max="4644" width="11.28515625" style="1" bestFit="1" customWidth="1"/>
    <col min="4645" max="4882" width="9.140625" style="1"/>
    <col min="4883" max="4883" width="24.5703125" style="1" bestFit="1" customWidth="1"/>
    <col min="4884" max="4884" width="11.28515625" style="1" bestFit="1" customWidth="1"/>
    <col min="4885" max="4885" width="12.42578125" style="1" bestFit="1" customWidth="1"/>
    <col min="4886" max="4886" width="11.28515625" style="1" bestFit="1" customWidth="1"/>
    <col min="4887" max="4887" width="20.140625" style="1" bestFit="1" customWidth="1"/>
    <col min="4888" max="4892" width="12.42578125" style="1" bestFit="1" customWidth="1"/>
    <col min="4893" max="4893" width="13.85546875" style="1" bestFit="1" customWidth="1"/>
    <col min="4894" max="4894" width="19.5703125" style="1" bestFit="1" customWidth="1"/>
    <col min="4895" max="4895" width="14.5703125" style="1" bestFit="1" customWidth="1"/>
    <col min="4896" max="4896" width="12.42578125" style="1" bestFit="1" customWidth="1"/>
    <col min="4897" max="4897" width="13.5703125" style="1" bestFit="1" customWidth="1"/>
    <col min="4898" max="4898" width="12.42578125" style="1" bestFit="1" customWidth="1"/>
    <col min="4899" max="4899" width="12.7109375" style="1" bestFit="1" customWidth="1"/>
    <col min="4900" max="4900" width="11.28515625" style="1" bestFit="1" customWidth="1"/>
    <col min="4901" max="5138" width="9.140625" style="1"/>
    <col min="5139" max="5139" width="24.5703125" style="1" bestFit="1" customWidth="1"/>
    <col min="5140" max="5140" width="11.28515625" style="1" bestFit="1" customWidth="1"/>
    <col min="5141" max="5141" width="12.42578125" style="1" bestFit="1" customWidth="1"/>
    <col min="5142" max="5142" width="11.28515625" style="1" bestFit="1" customWidth="1"/>
    <col min="5143" max="5143" width="20.140625" style="1" bestFit="1" customWidth="1"/>
    <col min="5144" max="5148" width="12.42578125" style="1" bestFit="1" customWidth="1"/>
    <col min="5149" max="5149" width="13.85546875" style="1" bestFit="1" customWidth="1"/>
    <col min="5150" max="5150" width="19.5703125" style="1" bestFit="1" customWidth="1"/>
    <col min="5151" max="5151" width="14.5703125" style="1" bestFit="1" customWidth="1"/>
    <col min="5152" max="5152" width="12.42578125" style="1" bestFit="1" customWidth="1"/>
    <col min="5153" max="5153" width="13.5703125" style="1" bestFit="1" customWidth="1"/>
    <col min="5154" max="5154" width="12.42578125" style="1" bestFit="1" customWidth="1"/>
    <col min="5155" max="5155" width="12.7109375" style="1" bestFit="1" customWidth="1"/>
    <col min="5156" max="5156" width="11.28515625" style="1" bestFit="1" customWidth="1"/>
    <col min="5157" max="5394" width="9.140625" style="1"/>
    <col min="5395" max="5395" width="24.5703125" style="1" bestFit="1" customWidth="1"/>
    <col min="5396" max="5396" width="11.28515625" style="1" bestFit="1" customWidth="1"/>
    <col min="5397" max="5397" width="12.42578125" style="1" bestFit="1" customWidth="1"/>
    <col min="5398" max="5398" width="11.28515625" style="1" bestFit="1" customWidth="1"/>
    <col min="5399" max="5399" width="20.140625" style="1" bestFit="1" customWidth="1"/>
    <col min="5400" max="5404" width="12.42578125" style="1" bestFit="1" customWidth="1"/>
    <col min="5405" max="5405" width="13.85546875" style="1" bestFit="1" customWidth="1"/>
    <col min="5406" max="5406" width="19.5703125" style="1" bestFit="1" customWidth="1"/>
    <col min="5407" max="5407" width="14.5703125" style="1" bestFit="1" customWidth="1"/>
    <col min="5408" max="5408" width="12.42578125" style="1" bestFit="1" customWidth="1"/>
    <col min="5409" max="5409" width="13.5703125" style="1" bestFit="1" customWidth="1"/>
    <col min="5410" max="5410" width="12.42578125" style="1" bestFit="1" customWidth="1"/>
    <col min="5411" max="5411" width="12.7109375" style="1" bestFit="1" customWidth="1"/>
    <col min="5412" max="5412" width="11.28515625" style="1" bestFit="1" customWidth="1"/>
    <col min="5413" max="5650" width="9.140625" style="1"/>
    <col min="5651" max="5651" width="24.5703125" style="1" bestFit="1" customWidth="1"/>
    <col min="5652" max="5652" width="11.28515625" style="1" bestFit="1" customWidth="1"/>
    <col min="5653" max="5653" width="12.42578125" style="1" bestFit="1" customWidth="1"/>
    <col min="5654" max="5654" width="11.28515625" style="1" bestFit="1" customWidth="1"/>
    <col min="5655" max="5655" width="20.140625" style="1" bestFit="1" customWidth="1"/>
    <col min="5656" max="5660" width="12.42578125" style="1" bestFit="1" customWidth="1"/>
    <col min="5661" max="5661" width="13.85546875" style="1" bestFit="1" customWidth="1"/>
    <col min="5662" max="5662" width="19.5703125" style="1" bestFit="1" customWidth="1"/>
    <col min="5663" max="5663" width="14.5703125" style="1" bestFit="1" customWidth="1"/>
    <col min="5664" max="5664" width="12.42578125" style="1" bestFit="1" customWidth="1"/>
    <col min="5665" max="5665" width="13.5703125" style="1" bestFit="1" customWidth="1"/>
    <col min="5666" max="5666" width="12.42578125" style="1" bestFit="1" customWidth="1"/>
    <col min="5667" max="5667" width="12.7109375" style="1" bestFit="1" customWidth="1"/>
    <col min="5668" max="5668" width="11.28515625" style="1" bestFit="1" customWidth="1"/>
    <col min="5669" max="5906" width="9.140625" style="1"/>
    <col min="5907" max="5907" width="24.5703125" style="1" bestFit="1" customWidth="1"/>
    <col min="5908" max="5908" width="11.28515625" style="1" bestFit="1" customWidth="1"/>
    <col min="5909" max="5909" width="12.42578125" style="1" bestFit="1" customWidth="1"/>
    <col min="5910" max="5910" width="11.28515625" style="1" bestFit="1" customWidth="1"/>
    <col min="5911" max="5911" width="20.140625" style="1" bestFit="1" customWidth="1"/>
    <col min="5912" max="5916" width="12.42578125" style="1" bestFit="1" customWidth="1"/>
    <col min="5917" max="5917" width="13.85546875" style="1" bestFit="1" customWidth="1"/>
    <col min="5918" max="5918" width="19.5703125" style="1" bestFit="1" customWidth="1"/>
    <col min="5919" max="5919" width="14.5703125" style="1" bestFit="1" customWidth="1"/>
    <col min="5920" max="5920" width="12.42578125" style="1" bestFit="1" customWidth="1"/>
    <col min="5921" max="5921" width="13.5703125" style="1" bestFit="1" customWidth="1"/>
    <col min="5922" max="5922" width="12.42578125" style="1" bestFit="1" customWidth="1"/>
    <col min="5923" max="5923" width="12.7109375" style="1" bestFit="1" customWidth="1"/>
    <col min="5924" max="5924" width="11.28515625" style="1" bestFit="1" customWidth="1"/>
    <col min="5925" max="6162" width="9.140625" style="1"/>
    <col min="6163" max="6163" width="24.5703125" style="1" bestFit="1" customWidth="1"/>
    <col min="6164" max="6164" width="11.28515625" style="1" bestFit="1" customWidth="1"/>
    <col min="6165" max="6165" width="12.42578125" style="1" bestFit="1" customWidth="1"/>
    <col min="6166" max="6166" width="11.28515625" style="1" bestFit="1" customWidth="1"/>
    <col min="6167" max="6167" width="20.140625" style="1" bestFit="1" customWidth="1"/>
    <col min="6168" max="6172" width="12.42578125" style="1" bestFit="1" customWidth="1"/>
    <col min="6173" max="6173" width="13.85546875" style="1" bestFit="1" customWidth="1"/>
    <col min="6174" max="6174" width="19.5703125" style="1" bestFit="1" customWidth="1"/>
    <col min="6175" max="6175" width="14.5703125" style="1" bestFit="1" customWidth="1"/>
    <col min="6176" max="6176" width="12.42578125" style="1" bestFit="1" customWidth="1"/>
    <col min="6177" max="6177" width="13.5703125" style="1" bestFit="1" customWidth="1"/>
    <col min="6178" max="6178" width="12.42578125" style="1" bestFit="1" customWidth="1"/>
    <col min="6179" max="6179" width="12.7109375" style="1" bestFit="1" customWidth="1"/>
    <col min="6180" max="6180" width="11.28515625" style="1" bestFit="1" customWidth="1"/>
    <col min="6181" max="6418" width="9.140625" style="1"/>
    <col min="6419" max="6419" width="24.5703125" style="1" bestFit="1" customWidth="1"/>
    <col min="6420" max="6420" width="11.28515625" style="1" bestFit="1" customWidth="1"/>
    <col min="6421" max="6421" width="12.42578125" style="1" bestFit="1" customWidth="1"/>
    <col min="6422" max="6422" width="11.28515625" style="1" bestFit="1" customWidth="1"/>
    <col min="6423" max="6423" width="20.140625" style="1" bestFit="1" customWidth="1"/>
    <col min="6424" max="6428" width="12.42578125" style="1" bestFit="1" customWidth="1"/>
    <col min="6429" max="6429" width="13.85546875" style="1" bestFit="1" customWidth="1"/>
    <col min="6430" max="6430" width="19.5703125" style="1" bestFit="1" customWidth="1"/>
    <col min="6431" max="6431" width="14.5703125" style="1" bestFit="1" customWidth="1"/>
    <col min="6432" max="6432" width="12.42578125" style="1" bestFit="1" customWidth="1"/>
    <col min="6433" max="6433" width="13.5703125" style="1" bestFit="1" customWidth="1"/>
    <col min="6434" max="6434" width="12.42578125" style="1" bestFit="1" customWidth="1"/>
    <col min="6435" max="6435" width="12.7109375" style="1" bestFit="1" customWidth="1"/>
    <col min="6436" max="6436" width="11.28515625" style="1" bestFit="1" customWidth="1"/>
    <col min="6437" max="6674" width="9.140625" style="1"/>
    <col min="6675" max="6675" width="24.5703125" style="1" bestFit="1" customWidth="1"/>
    <col min="6676" max="6676" width="11.28515625" style="1" bestFit="1" customWidth="1"/>
    <col min="6677" max="6677" width="12.42578125" style="1" bestFit="1" customWidth="1"/>
    <col min="6678" max="6678" width="11.28515625" style="1" bestFit="1" customWidth="1"/>
    <col min="6679" max="6679" width="20.140625" style="1" bestFit="1" customWidth="1"/>
    <col min="6680" max="6684" width="12.42578125" style="1" bestFit="1" customWidth="1"/>
    <col min="6685" max="6685" width="13.85546875" style="1" bestFit="1" customWidth="1"/>
    <col min="6686" max="6686" width="19.5703125" style="1" bestFit="1" customWidth="1"/>
    <col min="6687" max="6687" width="14.5703125" style="1" bestFit="1" customWidth="1"/>
    <col min="6688" max="6688" width="12.42578125" style="1" bestFit="1" customWidth="1"/>
    <col min="6689" max="6689" width="13.5703125" style="1" bestFit="1" customWidth="1"/>
    <col min="6690" max="6690" width="12.42578125" style="1" bestFit="1" customWidth="1"/>
    <col min="6691" max="6691" width="12.7109375" style="1" bestFit="1" customWidth="1"/>
    <col min="6692" max="6692" width="11.28515625" style="1" bestFit="1" customWidth="1"/>
    <col min="6693" max="6930" width="9.140625" style="1"/>
    <col min="6931" max="6931" width="24.5703125" style="1" bestFit="1" customWidth="1"/>
    <col min="6932" max="6932" width="11.28515625" style="1" bestFit="1" customWidth="1"/>
    <col min="6933" max="6933" width="12.42578125" style="1" bestFit="1" customWidth="1"/>
    <col min="6934" max="6934" width="11.28515625" style="1" bestFit="1" customWidth="1"/>
    <col min="6935" max="6935" width="20.140625" style="1" bestFit="1" customWidth="1"/>
    <col min="6936" max="6940" width="12.42578125" style="1" bestFit="1" customWidth="1"/>
    <col min="6941" max="6941" width="13.85546875" style="1" bestFit="1" customWidth="1"/>
    <col min="6942" max="6942" width="19.5703125" style="1" bestFit="1" customWidth="1"/>
    <col min="6943" max="6943" width="14.5703125" style="1" bestFit="1" customWidth="1"/>
    <col min="6944" max="6944" width="12.42578125" style="1" bestFit="1" customWidth="1"/>
    <col min="6945" max="6945" width="13.5703125" style="1" bestFit="1" customWidth="1"/>
    <col min="6946" max="6946" width="12.42578125" style="1" bestFit="1" customWidth="1"/>
    <col min="6947" max="6947" width="12.7109375" style="1" bestFit="1" customWidth="1"/>
    <col min="6948" max="6948" width="11.28515625" style="1" bestFit="1" customWidth="1"/>
    <col min="6949" max="7186" width="9.140625" style="1"/>
    <col min="7187" max="7187" width="24.5703125" style="1" bestFit="1" customWidth="1"/>
    <col min="7188" max="7188" width="11.28515625" style="1" bestFit="1" customWidth="1"/>
    <col min="7189" max="7189" width="12.42578125" style="1" bestFit="1" customWidth="1"/>
    <col min="7190" max="7190" width="11.28515625" style="1" bestFit="1" customWidth="1"/>
    <col min="7191" max="7191" width="20.140625" style="1" bestFit="1" customWidth="1"/>
    <col min="7192" max="7196" width="12.42578125" style="1" bestFit="1" customWidth="1"/>
    <col min="7197" max="7197" width="13.85546875" style="1" bestFit="1" customWidth="1"/>
    <col min="7198" max="7198" width="19.5703125" style="1" bestFit="1" customWidth="1"/>
    <col min="7199" max="7199" width="14.5703125" style="1" bestFit="1" customWidth="1"/>
    <col min="7200" max="7200" width="12.42578125" style="1" bestFit="1" customWidth="1"/>
    <col min="7201" max="7201" width="13.5703125" style="1" bestFit="1" customWidth="1"/>
    <col min="7202" max="7202" width="12.42578125" style="1" bestFit="1" customWidth="1"/>
    <col min="7203" max="7203" width="12.7109375" style="1" bestFit="1" customWidth="1"/>
    <col min="7204" max="7204" width="11.28515625" style="1" bestFit="1" customWidth="1"/>
    <col min="7205" max="7442" width="9.140625" style="1"/>
    <col min="7443" max="7443" width="24.5703125" style="1" bestFit="1" customWidth="1"/>
    <col min="7444" max="7444" width="11.28515625" style="1" bestFit="1" customWidth="1"/>
    <col min="7445" max="7445" width="12.42578125" style="1" bestFit="1" customWidth="1"/>
    <col min="7446" max="7446" width="11.28515625" style="1" bestFit="1" customWidth="1"/>
    <col min="7447" max="7447" width="20.140625" style="1" bestFit="1" customWidth="1"/>
    <col min="7448" max="7452" width="12.42578125" style="1" bestFit="1" customWidth="1"/>
    <col min="7453" max="7453" width="13.85546875" style="1" bestFit="1" customWidth="1"/>
    <col min="7454" max="7454" width="19.5703125" style="1" bestFit="1" customWidth="1"/>
    <col min="7455" max="7455" width="14.5703125" style="1" bestFit="1" customWidth="1"/>
    <col min="7456" max="7456" width="12.42578125" style="1" bestFit="1" customWidth="1"/>
    <col min="7457" max="7457" width="13.5703125" style="1" bestFit="1" customWidth="1"/>
    <col min="7458" max="7458" width="12.42578125" style="1" bestFit="1" customWidth="1"/>
    <col min="7459" max="7459" width="12.7109375" style="1" bestFit="1" customWidth="1"/>
    <col min="7460" max="7460" width="11.28515625" style="1" bestFit="1" customWidth="1"/>
    <col min="7461" max="7698" width="9.140625" style="1"/>
    <col min="7699" max="7699" width="24.5703125" style="1" bestFit="1" customWidth="1"/>
    <col min="7700" max="7700" width="11.28515625" style="1" bestFit="1" customWidth="1"/>
    <col min="7701" max="7701" width="12.42578125" style="1" bestFit="1" customWidth="1"/>
    <col min="7702" max="7702" width="11.28515625" style="1" bestFit="1" customWidth="1"/>
    <col min="7703" max="7703" width="20.140625" style="1" bestFit="1" customWidth="1"/>
    <col min="7704" max="7708" width="12.42578125" style="1" bestFit="1" customWidth="1"/>
    <col min="7709" max="7709" width="13.85546875" style="1" bestFit="1" customWidth="1"/>
    <col min="7710" max="7710" width="19.5703125" style="1" bestFit="1" customWidth="1"/>
    <col min="7711" max="7711" width="14.5703125" style="1" bestFit="1" customWidth="1"/>
    <col min="7712" max="7712" width="12.42578125" style="1" bestFit="1" customWidth="1"/>
    <col min="7713" max="7713" width="13.5703125" style="1" bestFit="1" customWidth="1"/>
    <col min="7714" max="7714" width="12.42578125" style="1" bestFit="1" customWidth="1"/>
    <col min="7715" max="7715" width="12.7109375" style="1" bestFit="1" customWidth="1"/>
    <col min="7716" max="7716" width="11.28515625" style="1" bestFit="1" customWidth="1"/>
    <col min="7717" max="7954" width="9.140625" style="1"/>
    <col min="7955" max="7955" width="24.5703125" style="1" bestFit="1" customWidth="1"/>
    <col min="7956" max="7956" width="11.28515625" style="1" bestFit="1" customWidth="1"/>
    <col min="7957" max="7957" width="12.42578125" style="1" bestFit="1" customWidth="1"/>
    <col min="7958" max="7958" width="11.28515625" style="1" bestFit="1" customWidth="1"/>
    <col min="7959" max="7959" width="20.140625" style="1" bestFit="1" customWidth="1"/>
    <col min="7960" max="7964" width="12.42578125" style="1" bestFit="1" customWidth="1"/>
    <col min="7965" max="7965" width="13.85546875" style="1" bestFit="1" customWidth="1"/>
    <col min="7966" max="7966" width="19.5703125" style="1" bestFit="1" customWidth="1"/>
    <col min="7967" max="7967" width="14.5703125" style="1" bestFit="1" customWidth="1"/>
    <col min="7968" max="7968" width="12.42578125" style="1" bestFit="1" customWidth="1"/>
    <col min="7969" max="7969" width="13.5703125" style="1" bestFit="1" customWidth="1"/>
    <col min="7970" max="7970" width="12.42578125" style="1" bestFit="1" customWidth="1"/>
    <col min="7971" max="7971" width="12.7109375" style="1" bestFit="1" customWidth="1"/>
    <col min="7972" max="7972" width="11.28515625" style="1" bestFit="1" customWidth="1"/>
    <col min="7973" max="8210" width="9.140625" style="1"/>
    <col min="8211" max="8211" width="24.5703125" style="1" bestFit="1" customWidth="1"/>
    <col min="8212" max="8212" width="11.28515625" style="1" bestFit="1" customWidth="1"/>
    <col min="8213" max="8213" width="12.42578125" style="1" bestFit="1" customWidth="1"/>
    <col min="8214" max="8214" width="11.28515625" style="1" bestFit="1" customWidth="1"/>
    <col min="8215" max="8215" width="20.140625" style="1" bestFit="1" customWidth="1"/>
    <col min="8216" max="8220" width="12.42578125" style="1" bestFit="1" customWidth="1"/>
    <col min="8221" max="8221" width="13.85546875" style="1" bestFit="1" customWidth="1"/>
    <col min="8222" max="8222" width="19.5703125" style="1" bestFit="1" customWidth="1"/>
    <col min="8223" max="8223" width="14.5703125" style="1" bestFit="1" customWidth="1"/>
    <col min="8224" max="8224" width="12.42578125" style="1" bestFit="1" customWidth="1"/>
    <col min="8225" max="8225" width="13.5703125" style="1" bestFit="1" customWidth="1"/>
    <col min="8226" max="8226" width="12.42578125" style="1" bestFit="1" customWidth="1"/>
    <col min="8227" max="8227" width="12.7109375" style="1" bestFit="1" customWidth="1"/>
    <col min="8228" max="8228" width="11.28515625" style="1" bestFit="1" customWidth="1"/>
    <col min="8229" max="8466" width="9.140625" style="1"/>
    <col min="8467" max="8467" width="24.5703125" style="1" bestFit="1" customWidth="1"/>
    <col min="8468" max="8468" width="11.28515625" style="1" bestFit="1" customWidth="1"/>
    <col min="8469" max="8469" width="12.42578125" style="1" bestFit="1" customWidth="1"/>
    <col min="8470" max="8470" width="11.28515625" style="1" bestFit="1" customWidth="1"/>
    <col min="8471" max="8471" width="20.140625" style="1" bestFit="1" customWidth="1"/>
    <col min="8472" max="8476" width="12.42578125" style="1" bestFit="1" customWidth="1"/>
    <col min="8477" max="8477" width="13.85546875" style="1" bestFit="1" customWidth="1"/>
    <col min="8478" max="8478" width="19.5703125" style="1" bestFit="1" customWidth="1"/>
    <col min="8479" max="8479" width="14.5703125" style="1" bestFit="1" customWidth="1"/>
    <col min="8480" max="8480" width="12.42578125" style="1" bestFit="1" customWidth="1"/>
    <col min="8481" max="8481" width="13.5703125" style="1" bestFit="1" customWidth="1"/>
    <col min="8482" max="8482" width="12.42578125" style="1" bestFit="1" customWidth="1"/>
    <col min="8483" max="8483" width="12.7109375" style="1" bestFit="1" customWidth="1"/>
    <col min="8484" max="8484" width="11.28515625" style="1" bestFit="1" customWidth="1"/>
    <col min="8485" max="8722" width="9.140625" style="1"/>
    <col min="8723" max="8723" width="24.5703125" style="1" bestFit="1" customWidth="1"/>
    <col min="8724" max="8724" width="11.28515625" style="1" bestFit="1" customWidth="1"/>
    <col min="8725" max="8725" width="12.42578125" style="1" bestFit="1" customWidth="1"/>
    <col min="8726" max="8726" width="11.28515625" style="1" bestFit="1" customWidth="1"/>
    <col min="8727" max="8727" width="20.140625" style="1" bestFit="1" customWidth="1"/>
    <col min="8728" max="8732" width="12.42578125" style="1" bestFit="1" customWidth="1"/>
    <col min="8733" max="8733" width="13.85546875" style="1" bestFit="1" customWidth="1"/>
    <col min="8734" max="8734" width="19.5703125" style="1" bestFit="1" customWidth="1"/>
    <col min="8735" max="8735" width="14.5703125" style="1" bestFit="1" customWidth="1"/>
    <col min="8736" max="8736" width="12.42578125" style="1" bestFit="1" customWidth="1"/>
    <col min="8737" max="8737" width="13.5703125" style="1" bestFit="1" customWidth="1"/>
    <col min="8738" max="8738" width="12.42578125" style="1" bestFit="1" customWidth="1"/>
    <col min="8739" max="8739" width="12.7109375" style="1" bestFit="1" customWidth="1"/>
    <col min="8740" max="8740" width="11.28515625" style="1" bestFit="1" customWidth="1"/>
    <col min="8741" max="8978" width="9.140625" style="1"/>
    <col min="8979" max="8979" width="24.5703125" style="1" bestFit="1" customWidth="1"/>
    <col min="8980" max="8980" width="11.28515625" style="1" bestFit="1" customWidth="1"/>
    <col min="8981" max="8981" width="12.42578125" style="1" bestFit="1" customWidth="1"/>
    <col min="8982" max="8982" width="11.28515625" style="1" bestFit="1" customWidth="1"/>
    <col min="8983" max="8983" width="20.140625" style="1" bestFit="1" customWidth="1"/>
    <col min="8984" max="8988" width="12.42578125" style="1" bestFit="1" customWidth="1"/>
    <col min="8989" max="8989" width="13.85546875" style="1" bestFit="1" customWidth="1"/>
    <col min="8990" max="8990" width="19.5703125" style="1" bestFit="1" customWidth="1"/>
    <col min="8991" max="8991" width="14.5703125" style="1" bestFit="1" customWidth="1"/>
    <col min="8992" max="8992" width="12.42578125" style="1" bestFit="1" customWidth="1"/>
    <col min="8993" max="8993" width="13.5703125" style="1" bestFit="1" customWidth="1"/>
    <col min="8994" max="8994" width="12.42578125" style="1" bestFit="1" customWidth="1"/>
    <col min="8995" max="8995" width="12.7109375" style="1" bestFit="1" customWidth="1"/>
    <col min="8996" max="8996" width="11.28515625" style="1" bestFit="1" customWidth="1"/>
    <col min="8997" max="9234" width="9.140625" style="1"/>
    <col min="9235" max="9235" width="24.5703125" style="1" bestFit="1" customWidth="1"/>
    <col min="9236" max="9236" width="11.28515625" style="1" bestFit="1" customWidth="1"/>
    <col min="9237" max="9237" width="12.42578125" style="1" bestFit="1" customWidth="1"/>
    <col min="9238" max="9238" width="11.28515625" style="1" bestFit="1" customWidth="1"/>
    <col min="9239" max="9239" width="20.140625" style="1" bestFit="1" customWidth="1"/>
    <col min="9240" max="9244" width="12.42578125" style="1" bestFit="1" customWidth="1"/>
    <col min="9245" max="9245" width="13.85546875" style="1" bestFit="1" customWidth="1"/>
    <col min="9246" max="9246" width="19.5703125" style="1" bestFit="1" customWidth="1"/>
    <col min="9247" max="9247" width="14.5703125" style="1" bestFit="1" customWidth="1"/>
    <col min="9248" max="9248" width="12.42578125" style="1" bestFit="1" customWidth="1"/>
    <col min="9249" max="9249" width="13.5703125" style="1" bestFit="1" customWidth="1"/>
    <col min="9250" max="9250" width="12.42578125" style="1" bestFit="1" customWidth="1"/>
    <col min="9251" max="9251" width="12.7109375" style="1" bestFit="1" customWidth="1"/>
    <col min="9252" max="9252" width="11.28515625" style="1" bestFit="1" customWidth="1"/>
    <col min="9253" max="9490" width="9.140625" style="1"/>
    <col min="9491" max="9491" width="24.5703125" style="1" bestFit="1" customWidth="1"/>
    <col min="9492" max="9492" width="11.28515625" style="1" bestFit="1" customWidth="1"/>
    <col min="9493" max="9493" width="12.42578125" style="1" bestFit="1" customWidth="1"/>
    <col min="9494" max="9494" width="11.28515625" style="1" bestFit="1" customWidth="1"/>
    <col min="9495" max="9495" width="20.140625" style="1" bestFit="1" customWidth="1"/>
    <col min="9496" max="9500" width="12.42578125" style="1" bestFit="1" customWidth="1"/>
    <col min="9501" max="9501" width="13.85546875" style="1" bestFit="1" customWidth="1"/>
    <col min="9502" max="9502" width="19.5703125" style="1" bestFit="1" customWidth="1"/>
    <col min="9503" max="9503" width="14.5703125" style="1" bestFit="1" customWidth="1"/>
    <col min="9504" max="9504" width="12.42578125" style="1" bestFit="1" customWidth="1"/>
    <col min="9505" max="9505" width="13.5703125" style="1" bestFit="1" customWidth="1"/>
    <col min="9506" max="9506" width="12.42578125" style="1" bestFit="1" customWidth="1"/>
    <col min="9507" max="9507" width="12.7109375" style="1" bestFit="1" customWidth="1"/>
    <col min="9508" max="9508" width="11.28515625" style="1" bestFit="1" customWidth="1"/>
    <col min="9509" max="9746" width="9.140625" style="1"/>
    <col min="9747" max="9747" width="24.5703125" style="1" bestFit="1" customWidth="1"/>
    <col min="9748" max="9748" width="11.28515625" style="1" bestFit="1" customWidth="1"/>
    <col min="9749" max="9749" width="12.42578125" style="1" bestFit="1" customWidth="1"/>
    <col min="9750" max="9750" width="11.28515625" style="1" bestFit="1" customWidth="1"/>
    <col min="9751" max="9751" width="20.140625" style="1" bestFit="1" customWidth="1"/>
    <col min="9752" max="9756" width="12.42578125" style="1" bestFit="1" customWidth="1"/>
    <col min="9757" max="9757" width="13.85546875" style="1" bestFit="1" customWidth="1"/>
    <col min="9758" max="9758" width="19.5703125" style="1" bestFit="1" customWidth="1"/>
    <col min="9759" max="9759" width="14.5703125" style="1" bestFit="1" customWidth="1"/>
    <col min="9760" max="9760" width="12.42578125" style="1" bestFit="1" customWidth="1"/>
    <col min="9761" max="9761" width="13.5703125" style="1" bestFit="1" customWidth="1"/>
    <col min="9762" max="9762" width="12.42578125" style="1" bestFit="1" customWidth="1"/>
    <col min="9763" max="9763" width="12.7109375" style="1" bestFit="1" customWidth="1"/>
    <col min="9764" max="9764" width="11.28515625" style="1" bestFit="1" customWidth="1"/>
    <col min="9765" max="10002" width="9.140625" style="1"/>
    <col min="10003" max="10003" width="24.5703125" style="1" bestFit="1" customWidth="1"/>
    <col min="10004" max="10004" width="11.28515625" style="1" bestFit="1" customWidth="1"/>
    <col min="10005" max="10005" width="12.42578125" style="1" bestFit="1" customWidth="1"/>
    <col min="10006" max="10006" width="11.28515625" style="1" bestFit="1" customWidth="1"/>
    <col min="10007" max="10007" width="20.140625" style="1" bestFit="1" customWidth="1"/>
    <col min="10008" max="10012" width="12.42578125" style="1" bestFit="1" customWidth="1"/>
    <col min="10013" max="10013" width="13.85546875" style="1" bestFit="1" customWidth="1"/>
    <col min="10014" max="10014" width="19.5703125" style="1" bestFit="1" customWidth="1"/>
    <col min="10015" max="10015" width="14.5703125" style="1" bestFit="1" customWidth="1"/>
    <col min="10016" max="10016" width="12.42578125" style="1" bestFit="1" customWidth="1"/>
    <col min="10017" max="10017" width="13.5703125" style="1" bestFit="1" customWidth="1"/>
    <col min="10018" max="10018" width="12.42578125" style="1" bestFit="1" customWidth="1"/>
    <col min="10019" max="10019" width="12.7109375" style="1" bestFit="1" customWidth="1"/>
    <col min="10020" max="10020" width="11.28515625" style="1" bestFit="1" customWidth="1"/>
    <col min="10021" max="10258" width="9.140625" style="1"/>
    <col min="10259" max="10259" width="24.5703125" style="1" bestFit="1" customWidth="1"/>
    <col min="10260" max="10260" width="11.28515625" style="1" bestFit="1" customWidth="1"/>
    <col min="10261" max="10261" width="12.42578125" style="1" bestFit="1" customWidth="1"/>
    <col min="10262" max="10262" width="11.28515625" style="1" bestFit="1" customWidth="1"/>
    <col min="10263" max="10263" width="20.140625" style="1" bestFit="1" customWidth="1"/>
    <col min="10264" max="10268" width="12.42578125" style="1" bestFit="1" customWidth="1"/>
    <col min="10269" max="10269" width="13.85546875" style="1" bestFit="1" customWidth="1"/>
    <col min="10270" max="10270" width="19.5703125" style="1" bestFit="1" customWidth="1"/>
    <col min="10271" max="10271" width="14.5703125" style="1" bestFit="1" customWidth="1"/>
    <col min="10272" max="10272" width="12.42578125" style="1" bestFit="1" customWidth="1"/>
    <col min="10273" max="10273" width="13.5703125" style="1" bestFit="1" customWidth="1"/>
    <col min="10274" max="10274" width="12.42578125" style="1" bestFit="1" customWidth="1"/>
    <col min="10275" max="10275" width="12.7109375" style="1" bestFit="1" customWidth="1"/>
    <col min="10276" max="10276" width="11.28515625" style="1" bestFit="1" customWidth="1"/>
    <col min="10277" max="10514" width="9.140625" style="1"/>
    <col min="10515" max="10515" width="24.5703125" style="1" bestFit="1" customWidth="1"/>
    <col min="10516" max="10516" width="11.28515625" style="1" bestFit="1" customWidth="1"/>
    <col min="10517" max="10517" width="12.42578125" style="1" bestFit="1" customWidth="1"/>
    <col min="10518" max="10518" width="11.28515625" style="1" bestFit="1" customWidth="1"/>
    <col min="10519" max="10519" width="20.140625" style="1" bestFit="1" customWidth="1"/>
    <col min="10520" max="10524" width="12.42578125" style="1" bestFit="1" customWidth="1"/>
    <col min="10525" max="10525" width="13.85546875" style="1" bestFit="1" customWidth="1"/>
    <col min="10526" max="10526" width="19.5703125" style="1" bestFit="1" customWidth="1"/>
    <col min="10527" max="10527" width="14.5703125" style="1" bestFit="1" customWidth="1"/>
    <col min="10528" max="10528" width="12.42578125" style="1" bestFit="1" customWidth="1"/>
    <col min="10529" max="10529" width="13.5703125" style="1" bestFit="1" customWidth="1"/>
    <col min="10530" max="10530" width="12.42578125" style="1" bestFit="1" customWidth="1"/>
    <col min="10531" max="10531" width="12.7109375" style="1" bestFit="1" customWidth="1"/>
    <col min="10532" max="10532" width="11.28515625" style="1" bestFit="1" customWidth="1"/>
    <col min="10533" max="10770" width="9.140625" style="1"/>
    <col min="10771" max="10771" width="24.5703125" style="1" bestFit="1" customWidth="1"/>
    <col min="10772" max="10772" width="11.28515625" style="1" bestFit="1" customWidth="1"/>
    <col min="10773" max="10773" width="12.42578125" style="1" bestFit="1" customWidth="1"/>
    <col min="10774" max="10774" width="11.28515625" style="1" bestFit="1" customWidth="1"/>
    <col min="10775" max="10775" width="20.140625" style="1" bestFit="1" customWidth="1"/>
    <col min="10776" max="10780" width="12.42578125" style="1" bestFit="1" customWidth="1"/>
    <col min="10781" max="10781" width="13.85546875" style="1" bestFit="1" customWidth="1"/>
    <col min="10782" max="10782" width="19.5703125" style="1" bestFit="1" customWidth="1"/>
    <col min="10783" max="10783" width="14.5703125" style="1" bestFit="1" customWidth="1"/>
    <col min="10784" max="10784" width="12.42578125" style="1" bestFit="1" customWidth="1"/>
    <col min="10785" max="10785" width="13.5703125" style="1" bestFit="1" customWidth="1"/>
    <col min="10786" max="10786" width="12.42578125" style="1" bestFit="1" customWidth="1"/>
    <col min="10787" max="10787" width="12.7109375" style="1" bestFit="1" customWidth="1"/>
    <col min="10788" max="10788" width="11.28515625" style="1" bestFit="1" customWidth="1"/>
    <col min="10789" max="11026" width="9.140625" style="1"/>
    <col min="11027" max="11027" width="24.5703125" style="1" bestFit="1" customWidth="1"/>
    <col min="11028" max="11028" width="11.28515625" style="1" bestFit="1" customWidth="1"/>
    <col min="11029" max="11029" width="12.42578125" style="1" bestFit="1" customWidth="1"/>
    <col min="11030" max="11030" width="11.28515625" style="1" bestFit="1" customWidth="1"/>
    <col min="11031" max="11031" width="20.140625" style="1" bestFit="1" customWidth="1"/>
    <col min="11032" max="11036" width="12.42578125" style="1" bestFit="1" customWidth="1"/>
    <col min="11037" max="11037" width="13.85546875" style="1" bestFit="1" customWidth="1"/>
    <col min="11038" max="11038" width="19.5703125" style="1" bestFit="1" customWidth="1"/>
    <col min="11039" max="11039" width="14.5703125" style="1" bestFit="1" customWidth="1"/>
    <col min="11040" max="11040" width="12.42578125" style="1" bestFit="1" customWidth="1"/>
    <col min="11041" max="11041" width="13.5703125" style="1" bestFit="1" customWidth="1"/>
    <col min="11042" max="11042" width="12.42578125" style="1" bestFit="1" customWidth="1"/>
    <col min="11043" max="11043" width="12.7109375" style="1" bestFit="1" customWidth="1"/>
    <col min="11044" max="11044" width="11.28515625" style="1" bestFit="1" customWidth="1"/>
    <col min="11045" max="11282" width="9.140625" style="1"/>
    <col min="11283" max="11283" width="24.5703125" style="1" bestFit="1" customWidth="1"/>
    <col min="11284" max="11284" width="11.28515625" style="1" bestFit="1" customWidth="1"/>
    <col min="11285" max="11285" width="12.42578125" style="1" bestFit="1" customWidth="1"/>
    <col min="11286" max="11286" width="11.28515625" style="1" bestFit="1" customWidth="1"/>
    <col min="11287" max="11287" width="20.140625" style="1" bestFit="1" customWidth="1"/>
    <col min="11288" max="11292" width="12.42578125" style="1" bestFit="1" customWidth="1"/>
    <col min="11293" max="11293" width="13.85546875" style="1" bestFit="1" customWidth="1"/>
    <col min="11294" max="11294" width="19.5703125" style="1" bestFit="1" customWidth="1"/>
    <col min="11295" max="11295" width="14.5703125" style="1" bestFit="1" customWidth="1"/>
    <col min="11296" max="11296" width="12.42578125" style="1" bestFit="1" customWidth="1"/>
    <col min="11297" max="11297" width="13.5703125" style="1" bestFit="1" customWidth="1"/>
    <col min="11298" max="11298" width="12.42578125" style="1" bestFit="1" customWidth="1"/>
    <col min="11299" max="11299" width="12.7109375" style="1" bestFit="1" customWidth="1"/>
    <col min="11300" max="11300" width="11.28515625" style="1" bestFit="1" customWidth="1"/>
    <col min="11301" max="11538" width="9.140625" style="1"/>
    <col min="11539" max="11539" width="24.5703125" style="1" bestFit="1" customWidth="1"/>
    <col min="11540" max="11540" width="11.28515625" style="1" bestFit="1" customWidth="1"/>
    <col min="11541" max="11541" width="12.42578125" style="1" bestFit="1" customWidth="1"/>
    <col min="11542" max="11542" width="11.28515625" style="1" bestFit="1" customWidth="1"/>
    <col min="11543" max="11543" width="20.140625" style="1" bestFit="1" customWidth="1"/>
    <col min="11544" max="11548" width="12.42578125" style="1" bestFit="1" customWidth="1"/>
    <col min="11549" max="11549" width="13.85546875" style="1" bestFit="1" customWidth="1"/>
    <col min="11550" max="11550" width="19.5703125" style="1" bestFit="1" customWidth="1"/>
    <col min="11551" max="11551" width="14.5703125" style="1" bestFit="1" customWidth="1"/>
    <col min="11552" max="11552" width="12.42578125" style="1" bestFit="1" customWidth="1"/>
    <col min="11553" max="11553" width="13.5703125" style="1" bestFit="1" customWidth="1"/>
    <col min="11554" max="11554" width="12.42578125" style="1" bestFit="1" customWidth="1"/>
    <col min="11555" max="11555" width="12.7109375" style="1" bestFit="1" customWidth="1"/>
    <col min="11556" max="11556" width="11.28515625" style="1" bestFit="1" customWidth="1"/>
    <col min="11557" max="11794" width="9.140625" style="1"/>
    <col min="11795" max="11795" width="24.5703125" style="1" bestFit="1" customWidth="1"/>
    <col min="11796" max="11796" width="11.28515625" style="1" bestFit="1" customWidth="1"/>
    <col min="11797" max="11797" width="12.42578125" style="1" bestFit="1" customWidth="1"/>
    <col min="11798" max="11798" width="11.28515625" style="1" bestFit="1" customWidth="1"/>
    <col min="11799" max="11799" width="20.140625" style="1" bestFit="1" customWidth="1"/>
    <col min="11800" max="11804" width="12.42578125" style="1" bestFit="1" customWidth="1"/>
    <col min="11805" max="11805" width="13.85546875" style="1" bestFit="1" customWidth="1"/>
    <col min="11806" max="11806" width="19.5703125" style="1" bestFit="1" customWidth="1"/>
    <col min="11807" max="11807" width="14.5703125" style="1" bestFit="1" customWidth="1"/>
    <col min="11808" max="11808" width="12.42578125" style="1" bestFit="1" customWidth="1"/>
    <col min="11809" max="11809" width="13.5703125" style="1" bestFit="1" customWidth="1"/>
    <col min="11810" max="11810" width="12.42578125" style="1" bestFit="1" customWidth="1"/>
    <col min="11811" max="11811" width="12.7109375" style="1" bestFit="1" customWidth="1"/>
    <col min="11812" max="11812" width="11.28515625" style="1" bestFit="1" customWidth="1"/>
    <col min="11813" max="12050" width="9.140625" style="1"/>
    <col min="12051" max="12051" width="24.5703125" style="1" bestFit="1" customWidth="1"/>
    <col min="12052" max="12052" width="11.28515625" style="1" bestFit="1" customWidth="1"/>
    <col min="12053" max="12053" width="12.42578125" style="1" bestFit="1" customWidth="1"/>
    <col min="12054" max="12054" width="11.28515625" style="1" bestFit="1" customWidth="1"/>
    <col min="12055" max="12055" width="20.140625" style="1" bestFit="1" customWidth="1"/>
    <col min="12056" max="12060" width="12.42578125" style="1" bestFit="1" customWidth="1"/>
    <col min="12061" max="12061" width="13.85546875" style="1" bestFit="1" customWidth="1"/>
    <col min="12062" max="12062" width="19.5703125" style="1" bestFit="1" customWidth="1"/>
    <col min="12063" max="12063" width="14.5703125" style="1" bestFit="1" customWidth="1"/>
    <col min="12064" max="12064" width="12.42578125" style="1" bestFit="1" customWidth="1"/>
    <col min="12065" max="12065" width="13.5703125" style="1" bestFit="1" customWidth="1"/>
    <col min="12066" max="12066" width="12.42578125" style="1" bestFit="1" customWidth="1"/>
    <col min="12067" max="12067" width="12.7109375" style="1" bestFit="1" customWidth="1"/>
    <col min="12068" max="12068" width="11.28515625" style="1" bestFit="1" customWidth="1"/>
    <col min="12069" max="12306" width="9.140625" style="1"/>
    <col min="12307" max="12307" width="24.5703125" style="1" bestFit="1" customWidth="1"/>
    <col min="12308" max="12308" width="11.28515625" style="1" bestFit="1" customWidth="1"/>
    <col min="12309" max="12309" width="12.42578125" style="1" bestFit="1" customWidth="1"/>
    <col min="12310" max="12310" width="11.28515625" style="1" bestFit="1" customWidth="1"/>
    <col min="12311" max="12311" width="20.140625" style="1" bestFit="1" customWidth="1"/>
    <col min="12312" max="12316" width="12.42578125" style="1" bestFit="1" customWidth="1"/>
    <col min="12317" max="12317" width="13.85546875" style="1" bestFit="1" customWidth="1"/>
    <col min="12318" max="12318" width="19.5703125" style="1" bestFit="1" customWidth="1"/>
    <col min="12319" max="12319" width="14.5703125" style="1" bestFit="1" customWidth="1"/>
    <col min="12320" max="12320" width="12.42578125" style="1" bestFit="1" customWidth="1"/>
    <col min="12321" max="12321" width="13.5703125" style="1" bestFit="1" customWidth="1"/>
    <col min="12322" max="12322" width="12.42578125" style="1" bestFit="1" customWidth="1"/>
    <col min="12323" max="12323" width="12.7109375" style="1" bestFit="1" customWidth="1"/>
    <col min="12324" max="12324" width="11.28515625" style="1" bestFit="1" customWidth="1"/>
    <col min="12325" max="12562" width="9.140625" style="1"/>
    <col min="12563" max="12563" width="24.5703125" style="1" bestFit="1" customWidth="1"/>
    <col min="12564" max="12564" width="11.28515625" style="1" bestFit="1" customWidth="1"/>
    <col min="12565" max="12565" width="12.42578125" style="1" bestFit="1" customWidth="1"/>
    <col min="12566" max="12566" width="11.28515625" style="1" bestFit="1" customWidth="1"/>
    <col min="12567" max="12567" width="20.140625" style="1" bestFit="1" customWidth="1"/>
    <col min="12568" max="12572" width="12.42578125" style="1" bestFit="1" customWidth="1"/>
    <col min="12573" max="12573" width="13.85546875" style="1" bestFit="1" customWidth="1"/>
    <col min="12574" max="12574" width="19.5703125" style="1" bestFit="1" customWidth="1"/>
    <col min="12575" max="12575" width="14.5703125" style="1" bestFit="1" customWidth="1"/>
    <col min="12576" max="12576" width="12.42578125" style="1" bestFit="1" customWidth="1"/>
    <col min="12577" max="12577" width="13.5703125" style="1" bestFit="1" customWidth="1"/>
    <col min="12578" max="12578" width="12.42578125" style="1" bestFit="1" customWidth="1"/>
    <col min="12579" max="12579" width="12.7109375" style="1" bestFit="1" customWidth="1"/>
    <col min="12580" max="12580" width="11.28515625" style="1" bestFit="1" customWidth="1"/>
    <col min="12581" max="12818" width="9.140625" style="1"/>
    <col min="12819" max="12819" width="24.5703125" style="1" bestFit="1" customWidth="1"/>
    <col min="12820" max="12820" width="11.28515625" style="1" bestFit="1" customWidth="1"/>
    <col min="12821" max="12821" width="12.42578125" style="1" bestFit="1" customWidth="1"/>
    <col min="12822" max="12822" width="11.28515625" style="1" bestFit="1" customWidth="1"/>
    <col min="12823" max="12823" width="20.140625" style="1" bestFit="1" customWidth="1"/>
    <col min="12824" max="12828" width="12.42578125" style="1" bestFit="1" customWidth="1"/>
    <col min="12829" max="12829" width="13.85546875" style="1" bestFit="1" customWidth="1"/>
    <col min="12830" max="12830" width="19.5703125" style="1" bestFit="1" customWidth="1"/>
    <col min="12831" max="12831" width="14.5703125" style="1" bestFit="1" customWidth="1"/>
    <col min="12832" max="12832" width="12.42578125" style="1" bestFit="1" customWidth="1"/>
    <col min="12833" max="12833" width="13.5703125" style="1" bestFit="1" customWidth="1"/>
    <col min="12834" max="12834" width="12.42578125" style="1" bestFit="1" customWidth="1"/>
    <col min="12835" max="12835" width="12.7109375" style="1" bestFit="1" customWidth="1"/>
    <col min="12836" max="12836" width="11.28515625" style="1" bestFit="1" customWidth="1"/>
    <col min="12837" max="13074" width="9.140625" style="1"/>
    <col min="13075" max="13075" width="24.5703125" style="1" bestFit="1" customWidth="1"/>
    <col min="13076" max="13076" width="11.28515625" style="1" bestFit="1" customWidth="1"/>
    <col min="13077" max="13077" width="12.42578125" style="1" bestFit="1" customWidth="1"/>
    <col min="13078" max="13078" width="11.28515625" style="1" bestFit="1" customWidth="1"/>
    <col min="13079" max="13079" width="20.140625" style="1" bestFit="1" customWidth="1"/>
    <col min="13080" max="13084" width="12.42578125" style="1" bestFit="1" customWidth="1"/>
    <col min="13085" max="13085" width="13.85546875" style="1" bestFit="1" customWidth="1"/>
    <col min="13086" max="13086" width="19.5703125" style="1" bestFit="1" customWidth="1"/>
    <col min="13087" max="13087" width="14.5703125" style="1" bestFit="1" customWidth="1"/>
    <col min="13088" max="13088" width="12.42578125" style="1" bestFit="1" customWidth="1"/>
    <col min="13089" max="13089" width="13.5703125" style="1" bestFit="1" customWidth="1"/>
    <col min="13090" max="13090" width="12.42578125" style="1" bestFit="1" customWidth="1"/>
    <col min="13091" max="13091" width="12.7109375" style="1" bestFit="1" customWidth="1"/>
    <col min="13092" max="13092" width="11.28515625" style="1" bestFit="1" customWidth="1"/>
    <col min="13093" max="13330" width="9.140625" style="1"/>
    <col min="13331" max="13331" width="24.5703125" style="1" bestFit="1" customWidth="1"/>
    <col min="13332" max="13332" width="11.28515625" style="1" bestFit="1" customWidth="1"/>
    <col min="13333" max="13333" width="12.42578125" style="1" bestFit="1" customWidth="1"/>
    <col min="13334" max="13334" width="11.28515625" style="1" bestFit="1" customWidth="1"/>
    <col min="13335" max="13335" width="20.140625" style="1" bestFit="1" customWidth="1"/>
    <col min="13336" max="13340" width="12.42578125" style="1" bestFit="1" customWidth="1"/>
    <col min="13341" max="13341" width="13.85546875" style="1" bestFit="1" customWidth="1"/>
    <col min="13342" max="13342" width="19.5703125" style="1" bestFit="1" customWidth="1"/>
    <col min="13343" max="13343" width="14.5703125" style="1" bestFit="1" customWidth="1"/>
    <col min="13344" max="13344" width="12.42578125" style="1" bestFit="1" customWidth="1"/>
    <col min="13345" max="13345" width="13.5703125" style="1" bestFit="1" customWidth="1"/>
    <col min="13346" max="13346" width="12.42578125" style="1" bestFit="1" customWidth="1"/>
    <col min="13347" max="13347" width="12.7109375" style="1" bestFit="1" customWidth="1"/>
    <col min="13348" max="13348" width="11.28515625" style="1" bestFit="1" customWidth="1"/>
    <col min="13349" max="13586" width="9.140625" style="1"/>
    <col min="13587" max="13587" width="24.5703125" style="1" bestFit="1" customWidth="1"/>
    <col min="13588" max="13588" width="11.28515625" style="1" bestFit="1" customWidth="1"/>
    <col min="13589" max="13589" width="12.42578125" style="1" bestFit="1" customWidth="1"/>
    <col min="13590" max="13590" width="11.28515625" style="1" bestFit="1" customWidth="1"/>
    <col min="13591" max="13591" width="20.140625" style="1" bestFit="1" customWidth="1"/>
    <col min="13592" max="13596" width="12.42578125" style="1" bestFit="1" customWidth="1"/>
    <col min="13597" max="13597" width="13.85546875" style="1" bestFit="1" customWidth="1"/>
    <col min="13598" max="13598" width="19.5703125" style="1" bestFit="1" customWidth="1"/>
    <col min="13599" max="13599" width="14.5703125" style="1" bestFit="1" customWidth="1"/>
    <col min="13600" max="13600" width="12.42578125" style="1" bestFit="1" customWidth="1"/>
    <col min="13601" max="13601" width="13.5703125" style="1" bestFit="1" customWidth="1"/>
    <col min="13602" max="13602" width="12.42578125" style="1" bestFit="1" customWidth="1"/>
    <col min="13603" max="13603" width="12.7109375" style="1" bestFit="1" customWidth="1"/>
    <col min="13604" max="13604" width="11.28515625" style="1" bestFit="1" customWidth="1"/>
    <col min="13605" max="13842" width="9.140625" style="1"/>
    <col min="13843" max="13843" width="24.5703125" style="1" bestFit="1" customWidth="1"/>
    <col min="13844" max="13844" width="11.28515625" style="1" bestFit="1" customWidth="1"/>
    <col min="13845" max="13845" width="12.42578125" style="1" bestFit="1" customWidth="1"/>
    <col min="13846" max="13846" width="11.28515625" style="1" bestFit="1" customWidth="1"/>
    <col min="13847" max="13847" width="20.140625" style="1" bestFit="1" customWidth="1"/>
    <col min="13848" max="13852" width="12.42578125" style="1" bestFit="1" customWidth="1"/>
    <col min="13853" max="13853" width="13.85546875" style="1" bestFit="1" customWidth="1"/>
    <col min="13854" max="13854" width="19.5703125" style="1" bestFit="1" customWidth="1"/>
    <col min="13855" max="13855" width="14.5703125" style="1" bestFit="1" customWidth="1"/>
    <col min="13856" max="13856" width="12.42578125" style="1" bestFit="1" customWidth="1"/>
    <col min="13857" max="13857" width="13.5703125" style="1" bestFit="1" customWidth="1"/>
    <col min="13858" max="13858" width="12.42578125" style="1" bestFit="1" customWidth="1"/>
    <col min="13859" max="13859" width="12.7109375" style="1" bestFit="1" customWidth="1"/>
    <col min="13860" max="13860" width="11.28515625" style="1" bestFit="1" customWidth="1"/>
    <col min="13861" max="14098" width="9.140625" style="1"/>
    <col min="14099" max="14099" width="24.5703125" style="1" bestFit="1" customWidth="1"/>
    <col min="14100" max="14100" width="11.28515625" style="1" bestFit="1" customWidth="1"/>
    <col min="14101" max="14101" width="12.42578125" style="1" bestFit="1" customWidth="1"/>
    <col min="14102" max="14102" width="11.28515625" style="1" bestFit="1" customWidth="1"/>
    <col min="14103" max="14103" width="20.140625" style="1" bestFit="1" customWidth="1"/>
    <col min="14104" max="14108" width="12.42578125" style="1" bestFit="1" customWidth="1"/>
    <col min="14109" max="14109" width="13.85546875" style="1" bestFit="1" customWidth="1"/>
    <col min="14110" max="14110" width="19.5703125" style="1" bestFit="1" customWidth="1"/>
    <col min="14111" max="14111" width="14.5703125" style="1" bestFit="1" customWidth="1"/>
    <col min="14112" max="14112" width="12.42578125" style="1" bestFit="1" customWidth="1"/>
    <col min="14113" max="14113" width="13.5703125" style="1" bestFit="1" customWidth="1"/>
    <col min="14114" max="14114" width="12.42578125" style="1" bestFit="1" customWidth="1"/>
    <col min="14115" max="14115" width="12.7109375" style="1" bestFit="1" customWidth="1"/>
    <col min="14116" max="14116" width="11.28515625" style="1" bestFit="1" customWidth="1"/>
    <col min="14117" max="14354" width="9.140625" style="1"/>
    <col min="14355" max="14355" width="24.5703125" style="1" bestFit="1" customWidth="1"/>
    <col min="14356" max="14356" width="11.28515625" style="1" bestFit="1" customWidth="1"/>
    <col min="14357" max="14357" width="12.42578125" style="1" bestFit="1" customWidth="1"/>
    <col min="14358" max="14358" width="11.28515625" style="1" bestFit="1" customWidth="1"/>
    <col min="14359" max="14359" width="20.140625" style="1" bestFit="1" customWidth="1"/>
    <col min="14360" max="14364" width="12.42578125" style="1" bestFit="1" customWidth="1"/>
    <col min="14365" max="14365" width="13.85546875" style="1" bestFit="1" customWidth="1"/>
    <col min="14366" max="14366" width="19.5703125" style="1" bestFit="1" customWidth="1"/>
    <col min="14367" max="14367" width="14.5703125" style="1" bestFit="1" customWidth="1"/>
    <col min="14368" max="14368" width="12.42578125" style="1" bestFit="1" customWidth="1"/>
    <col min="14369" max="14369" width="13.5703125" style="1" bestFit="1" customWidth="1"/>
    <col min="14370" max="14370" width="12.42578125" style="1" bestFit="1" customWidth="1"/>
    <col min="14371" max="14371" width="12.7109375" style="1" bestFit="1" customWidth="1"/>
    <col min="14372" max="14372" width="11.28515625" style="1" bestFit="1" customWidth="1"/>
    <col min="14373" max="14610" width="9.140625" style="1"/>
    <col min="14611" max="14611" width="24.5703125" style="1" bestFit="1" customWidth="1"/>
    <col min="14612" max="14612" width="11.28515625" style="1" bestFit="1" customWidth="1"/>
    <col min="14613" max="14613" width="12.42578125" style="1" bestFit="1" customWidth="1"/>
    <col min="14614" max="14614" width="11.28515625" style="1" bestFit="1" customWidth="1"/>
    <col min="14615" max="14615" width="20.140625" style="1" bestFit="1" customWidth="1"/>
    <col min="14616" max="14620" width="12.42578125" style="1" bestFit="1" customWidth="1"/>
    <col min="14621" max="14621" width="13.85546875" style="1" bestFit="1" customWidth="1"/>
    <col min="14622" max="14622" width="19.5703125" style="1" bestFit="1" customWidth="1"/>
    <col min="14623" max="14623" width="14.5703125" style="1" bestFit="1" customWidth="1"/>
    <col min="14624" max="14624" width="12.42578125" style="1" bestFit="1" customWidth="1"/>
    <col min="14625" max="14625" width="13.5703125" style="1" bestFit="1" customWidth="1"/>
    <col min="14626" max="14626" width="12.42578125" style="1" bestFit="1" customWidth="1"/>
    <col min="14627" max="14627" width="12.7109375" style="1" bestFit="1" customWidth="1"/>
    <col min="14628" max="14628" width="11.28515625" style="1" bestFit="1" customWidth="1"/>
    <col min="14629" max="14866" width="9.140625" style="1"/>
    <col min="14867" max="14867" width="24.5703125" style="1" bestFit="1" customWidth="1"/>
    <col min="14868" max="14868" width="11.28515625" style="1" bestFit="1" customWidth="1"/>
    <col min="14869" max="14869" width="12.42578125" style="1" bestFit="1" customWidth="1"/>
    <col min="14870" max="14870" width="11.28515625" style="1" bestFit="1" customWidth="1"/>
    <col min="14871" max="14871" width="20.140625" style="1" bestFit="1" customWidth="1"/>
    <col min="14872" max="14876" width="12.42578125" style="1" bestFit="1" customWidth="1"/>
    <col min="14877" max="14877" width="13.85546875" style="1" bestFit="1" customWidth="1"/>
    <col min="14878" max="14878" width="19.5703125" style="1" bestFit="1" customWidth="1"/>
    <col min="14879" max="14879" width="14.5703125" style="1" bestFit="1" customWidth="1"/>
    <col min="14880" max="14880" width="12.42578125" style="1" bestFit="1" customWidth="1"/>
    <col min="14881" max="14881" width="13.5703125" style="1" bestFit="1" customWidth="1"/>
    <col min="14882" max="14882" width="12.42578125" style="1" bestFit="1" customWidth="1"/>
    <col min="14883" max="14883" width="12.7109375" style="1" bestFit="1" customWidth="1"/>
    <col min="14884" max="14884" width="11.28515625" style="1" bestFit="1" customWidth="1"/>
    <col min="14885" max="15122" width="9.140625" style="1"/>
    <col min="15123" max="15123" width="24.5703125" style="1" bestFit="1" customWidth="1"/>
    <col min="15124" max="15124" width="11.28515625" style="1" bestFit="1" customWidth="1"/>
    <col min="15125" max="15125" width="12.42578125" style="1" bestFit="1" customWidth="1"/>
    <col min="15126" max="15126" width="11.28515625" style="1" bestFit="1" customWidth="1"/>
    <col min="15127" max="15127" width="20.140625" style="1" bestFit="1" customWidth="1"/>
    <col min="15128" max="15132" width="12.42578125" style="1" bestFit="1" customWidth="1"/>
    <col min="15133" max="15133" width="13.85546875" style="1" bestFit="1" customWidth="1"/>
    <col min="15134" max="15134" width="19.5703125" style="1" bestFit="1" customWidth="1"/>
    <col min="15135" max="15135" width="14.5703125" style="1" bestFit="1" customWidth="1"/>
    <col min="15136" max="15136" width="12.42578125" style="1" bestFit="1" customWidth="1"/>
    <col min="15137" max="15137" width="13.5703125" style="1" bestFit="1" customWidth="1"/>
    <col min="15138" max="15138" width="12.42578125" style="1" bestFit="1" customWidth="1"/>
    <col min="15139" max="15139" width="12.7109375" style="1" bestFit="1" customWidth="1"/>
    <col min="15140" max="15140" width="11.28515625" style="1" bestFit="1" customWidth="1"/>
    <col min="15141" max="15378" width="9.140625" style="1"/>
    <col min="15379" max="15379" width="24.5703125" style="1" bestFit="1" customWidth="1"/>
    <col min="15380" max="15380" width="11.28515625" style="1" bestFit="1" customWidth="1"/>
    <col min="15381" max="15381" width="12.42578125" style="1" bestFit="1" customWidth="1"/>
    <col min="15382" max="15382" width="11.28515625" style="1" bestFit="1" customWidth="1"/>
    <col min="15383" max="15383" width="20.140625" style="1" bestFit="1" customWidth="1"/>
    <col min="15384" max="15388" width="12.42578125" style="1" bestFit="1" customWidth="1"/>
    <col min="15389" max="15389" width="13.85546875" style="1" bestFit="1" customWidth="1"/>
    <col min="15390" max="15390" width="19.5703125" style="1" bestFit="1" customWidth="1"/>
    <col min="15391" max="15391" width="14.5703125" style="1" bestFit="1" customWidth="1"/>
    <col min="15392" max="15392" width="12.42578125" style="1" bestFit="1" customWidth="1"/>
    <col min="15393" max="15393" width="13.5703125" style="1" bestFit="1" customWidth="1"/>
    <col min="15394" max="15394" width="12.42578125" style="1" bestFit="1" customWidth="1"/>
    <col min="15395" max="15395" width="12.7109375" style="1" bestFit="1" customWidth="1"/>
    <col min="15396" max="15396" width="11.28515625" style="1" bestFit="1" customWidth="1"/>
    <col min="15397" max="15634" width="9.140625" style="1"/>
    <col min="15635" max="15635" width="24.5703125" style="1" bestFit="1" customWidth="1"/>
    <col min="15636" max="15636" width="11.28515625" style="1" bestFit="1" customWidth="1"/>
    <col min="15637" max="15637" width="12.42578125" style="1" bestFit="1" customWidth="1"/>
    <col min="15638" max="15638" width="11.28515625" style="1" bestFit="1" customWidth="1"/>
    <col min="15639" max="15639" width="20.140625" style="1" bestFit="1" customWidth="1"/>
    <col min="15640" max="15644" width="12.42578125" style="1" bestFit="1" customWidth="1"/>
    <col min="15645" max="15645" width="13.85546875" style="1" bestFit="1" customWidth="1"/>
    <col min="15646" max="15646" width="19.5703125" style="1" bestFit="1" customWidth="1"/>
    <col min="15647" max="15647" width="14.5703125" style="1" bestFit="1" customWidth="1"/>
    <col min="15648" max="15648" width="12.42578125" style="1" bestFit="1" customWidth="1"/>
    <col min="15649" max="15649" width="13.5703125" style="1" bestFit="1" customWidth="1"/>
    <col min="15650" max="15650" width="12.42578125" style="1" bestFit="1" customWidth="1"/>
    <col min="15651" max="15651" width="12.7109375" style="1" bestFit="1" customWidth="1"/>
    <col min="15652" max="15652" width="11.28515625" style="1" bestFit="1" customWidth="1"/>
    <col min="15653" max="15890" width="9.140625" style="1"/>
    <col min="15891" max="15891" width="24.5703125" style="1" bestFit="1" customWidth="1"/>
    <col min="15892" max="15892" width="11.28515625" style="1" bestFit="1" customWidth="1"/>
    <col min="15893" max="15893" width="12.42578125" style="1" bestFit="1" customWidth="1"/>
    <col min="15894" max="15894" width="11.28515625" style="1" bestFit="1" customWidth="1"/>
    <col min="15895" max="15895" width="20.140625" style="1" bestFit="1" customWidth="1"/>
    <col min="15896" max="15900" width="12.42578125" style="1" bestFit="1" customWidth="1"/>
    <col min="15901" max="15901" width="13.85546875" style="1" bestFit="1" customWidth="1"/>
    <col min="15902" max="15902" width="19.5703125" style="1" bestFit="1" customWidth="1"/>
    <col min="15903" max="15903" width="14.5703125" style="1" bestFit="1" customWidth="1"/>
    <col min="15904" max="15904" width="12.42578125" style="1" bestFit="1" customWidth="1"/>
    <col min="15905" max="15905" width="13.5703125" style="1" bestFit="1" customWidth="1"/>
    <col min="15906" max="15906" width="12.42578125" style="1" bestFit="1" customWidth="1"/>
    <col min="15907" max="15907" width="12.7109375" style="1" bestFit="1" customWidth="1"/>
    <col min="15908" max="15908" width="11.28515625" style="1" bestFit="1" customWidth="1"/>
    <col min="15909" max="16146" width="9.140625" style="1"/>
    <col min="16147" max="16147" width="24.5703125" style="1" bestFit="1" customWidth="1"/>
    <col min="16148" max="16148" width="11.28515625" style="1" bestFit="1" customWidth="1"/>
    <col min="16149" max="16149" width="12.42578125" style="1" bestFit="1" customWidth="1"/>
    <col min="16150" max="16150" width="11.28515625" style="1" bestFit="1" customWidth="1"/>
    <col min="16151" max="16151" width="20.140625" style="1" bestFit="1" customWidth="1"/>
    <col min="16152" max="16156" width="12.42578125" style="1" bestFit="1" customWidth="1"/>
    <col min="16157" max="16157" width="13.85546875" style="1" bestFit="1" customWidth="1"/>
    <col min="16158" max="16158" width="19.5703125" style="1" bestFit="1" customWidth="1"/>
    <col min="16159" max="16159" width="14.5703125" style="1" bestFit="1" customWidth="1"/>
    <col min="16160" max="16160" width="12.42578125" style="1" bestFit="1" customWidth="1"/>
    <col min="16161" max="16161" width="13.5703125" style="1" bestFit="1" customWidth="1"/>
    <col min="16162" max="16162" width="12.42578125" style="1" bestFit="1" customWidth="1"/>
    <col min="16163" max="16163" width="12.7109375" style="1" bestFit="1" customWidth="1"/>
    <col min="16164" max="16164" width="11.28515625" style="1" bestFit="1" customWidth="1"/>
    <col min="16165" max="16384" width="9.140625" style="1"/>
  </cols>
  <sheetData>
    <row r="1" spans="1:40" ht="15.75" x14ac:dyDescent="0.2">
      <c r="A1" s="210" t="s">
        <v>83</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row>
    <row r="2" spans="1:40" ht="15.75" thickBot="1" x14ac:dyDescent="0.25">
      <c r="A2" s="2" t="s">
        <v>0</v>
      </c>
      <c r="B2" s="3" t="s">
        <v>71</v>
      </c>
      <c r="C2" s="3"/>
      <c r="D2" s="3"/>
      <c r="E2" s="3"/>
      <c r="F2" s="3"/>
      <c r="G2" s="3"/>
      <c r="H2" s="3"/>
      <c r="I2" s="3"/>
      <c r="J2" s="3"/>
      <c r="K2" s="3"/>
      <c r="L2" s="3"/>
      <c r="M2" s="3"/>
      <c r="N2" s="3"/>
      <c r="O2" s="3"/>
      <c r="P2" s="3"/>
      <c r="Q2" s="3"/>
      <c r="R2" s="3"/>
      <c r="S2" s="3"/>
      <c r="T2" s="3"/>
      <c r="U2" s="3"/>
      <c r="V2" s="3"/>
      <c r="W2" s="3"/>
      <c r="X2" s="3"/>
      <c r="Y2" s="3"/>
      <c r="Z2" s="3"/>
      <c r="AA2" s="3"/>
      <c r="AB2" s="3"/>
      <c r="AC2" s="3"/>
      <c r="AD2" s="4"/>
      <c r="AE2" s="4"/>
      <c r="AF2" s="3"/>
      <c r="AG2" s="3"/>
      <c r="AH2" s="3"/>
      <c r="AI2" s="4"/>
      <c r="AJ2" s="4"/>
      <c r="AK2" s="4"/>
      <c r="AL2" s="4"/>
      <c r="AM2" s="4"/>
      <c r="AN2" s="4"/>
    </row>
    <row r="3" spans="1:40" s="5" customFormat="1" ht="15.75" customHeight="1" x14ac:dyDescent="0.2">
      <c r="A3" s="15" t="s">
        <v>55</v>
      </c>
      <c r="B3" s="203" t="s">
        <v>46</v>
      </c>
      <c r="C3" s="204"/>
      <c r="D3" s="204"/>
      <c r="E3" s="204"/>
      <c r="F3" s="205"/>
      <c r="G3" s="206" t="s">
        <v>69</v>
      </c>
      <c r="H3" s="207"/>
      <c r="I3" s="207"/>
      <c r="J3" s="207"/>
      <c r="K3" s="207"/>
      <c r="L3" s="207"/>
      <c r="M3" s="207"/>
      <c r="N3" s="207"/>
      <c r="O3" s="207"/>
      <c r="P3" s="207"/>
      <c r="Q3" s="207"/>
      <c r="R3" s="207"/>
      <c r="S3" s="207"/>
      <c r="T3" s="207"/>
      <c r="U3" s="208"/>
      <c r="V3" s="203" t="s">
        <v>47</v>
      </c>
      <c r="W3" s="204"/>
      <c r="X3" s="204"/>
      <c r="Y3" s="204"/>
      <c r="Z3" s="204"/>
      <c r="AA3" s="204"/>
      <c r="AB3" s="204"/>
      <c r="AC3" s="204"/>
      <c r="AD3" s="204"/>
      <c r="AE3" s="204"/>
      <c r="AF3" s="205"/>
      <c r="AG3" s="206" t="s">
        <v>34</v>
      </c>
      <c r="AH3" s="207"/>
      <c r="AI3" s="208"/>
      <c r="AJ3" s="214" t="s">
        <v>48</v>
      </c>
      <c r="AK3" s="215"/>
      <c r="AL3" s="216"/>
      <c r="AM3" s="217" t="s">
        <v>51</v>
      </c>
      <c r="AN3" s="218"/>
    </row>
    <row r="4" spans="1:40" s="5" customFormat="1" ht="15.75" customHeight="1" thickBot="1" x14ac:dyDescent="0.25">
      <c r="A4" s="33"/>
      <c r="B4" s="35"/>
      <c r="C4" s="36"/>
      <c r="D4" s="36"/>
      <c r="E4" s="36"/>
      <c r="F4" s="37"/>
      <c r="G4" s="38"/>
      <c r="H4" s="39"/>
      <c r="I4" s="39"/>
      <c r="J4" s="39"/>
      <c r="K4" s="39"/>
      <c r="L4" s="39"/>
      <c r="M4" s="39"/>
      <c r="N4" s="39"/>
      <c r="O4" s="39"/>
      <c r="P4" s="39"/>
      <c r="Q4" s="39"/>
      <c r="R4" s="39"/>
      <c r="S4" s="39"/>
      <c r="T4" s="39"/>
      <c r="U4" s="40"/>
      <c r="V4" s="35"/>
      <c r="W4" s="36"/>
      <c r="X4" s="36"/>
      <c r="Y4" s="36"/>
      <c r="Z4" s="36"/>
      <c r="AA4" s="36"/>
      <c r="AB4" s="36"/>
      <c r="AC4" s="36"/>
      <c r="AD4" s="36"/>
      <c r="AE4" s="36"/>
      <c r="AF4" s="37"/>
      <c r="AG4" s="38"/>
      <c r="AH4" s="39"/>
      <c r="AI4" s="40"/>
      <c r="AJ4" s="41"/>
      <c r="AK4" s="42"/>
      <c r="AL4" s="43"/>
      <c r="AM4" s="44"/>
      <c r="AN4" s="45"/>
    </row>
    <row r="5" spans="1:40" s="13" customFormat="1" x14ac:dyDescent="0.2">
      <c r="A5" s="16" t="s">
        <v>56</v>
      </c>
      <c r="B5" s="26" t="s">
        <v>57</v>
      </c>
      <c r="C5" s="12" t="s">
        <v>57</v>
      </c>
      <c r="D5" s="28" t="s">
        <v>57</v>
      </c>
      <c r="E5" s="28" t="s">
        <v>81</v>
      </c>
      <c r="F5" s="22" t="s">
        <v>57</v>
      </c>
      <c r="G5" s="211" t="s">
        <v>58</v>
      </c>
      <c r="H5" s="212"/>
      <c r="I5" s="213" t="s">
        <v>59</v>
      </c>
      <c r="J5" s="213"/>
      <c r="K5" s="212" t="s">
        <v>60</v>
      </c>
      <c r="L5" s="212"/>
      <c r="M5" s="213" t="s">
        <v>61</v>
      </c>
      <c r="N5" s="213"/>
      <c r="O5" s="28" t="s">
        <v>57</v>
      </c>
      <c r="P5" s="12" t="s">
        <v>57</v>
      </c>
      <c r="Q5" s="28" t="s">
        <v>57</v>
      </c>
      <c r="R5" s="28" t="s">
        <v>57</v>
      </c>
      <c r="S5" s="28" t="s">
        <v>57</v>
      </c>
      <c r="T5" s="28" t="s">
        <v>66</v>
      </c>
      <c r="U5" s="22" t="s">
        <v>57</v>
      </c>
      <c r="V5" s="26" t="s">
        <v>62</v>
      </c>
      <c r="W5" s="28" t="s">
        <v>57</v>
      </c>
      <c r="X5" s="12" t="s">
        <v>57</v>
      </c>
      <c r="Y5" s="28" t="s">
        <v>57</v>
      </c>
      <c r="Z5" s="12" t="s">
        <v>57</v>
      </c>
      <c r="AA5" s="28" t="s">
        <v>57</v>
      </c>
      <c r="AB5" s="12" t="s">
        <v>57</v>
      </c>
      <c r="AC5" s="28" t="s">
        <v>57</v>
      </c>
      <c r="AD5" s="13" t="s">
        <v>57</v>
      </c>
      <c r="AE5" s="13" t="s">
        <v>57</v>
      </c>
      <c r="AF5" s="30" t="s">
        <v>57</v>
      </c>
      <c r="AG5" s="21" t="s">
        <v>63</v>
      </c>
      <c r="AH5" s="28" t="s">
        <v>57</v>
      </c>
      <c r="AI5" s="17" t="s">
        <v>57</v>
      </c>
      <c r="AJ5" s="31" t="s">
        <v>64</v>
      </c>
      <c r="AK5" s="13" t="s">
        <v>57</v>
      </c>
      <c r="AL5" s="32" t="s">
        <v>57</v>
      </c>
      <c r="AM5" s="24" t="s">
        <v>65</v>
      </c>
      <c r="AN5" s="32" t="s">
        <v>66</v>
      </c>
    </row>
    <row r="6" spans="1:40" s="10" customFormat="1" ht="15.75" x14ac:dyDescent="0.25">
      <c r="A6" s="46" t="s">
        <v>68</v>
      </c>
      <c r="B6" s="47" t="s">
        <v>1</v>
      </c>
      <c r="C6" s="48" t="s">
        <v>2</v>
      </c>
      <c r="D6" s="49" t="s">
        <v>3</v>
      </c>
      <c r="E6" s="49" t="s">
        <v>73</v>
      </c>
      <c r="F6" s="50" t="s">
        <v>17</v>
      </c>
      <c r="G6" s="47" t="s">
        <v>4</v>
      </c>
      <c r="H6" s="49" t="s">
        <v>40</v>
      </c>
      <c r="I6" s="51" t="s">
        <v>5</v>
      </c>
      <c r="J6" s="51" t="s">
        <v>26</v>
      </c>
      <c r="K6" s="49" t="s">
        <v>6</v>
      </c>
      <c r="L6" s="49" t="s">
        <v>25</v>
      </c>
      <c r="M6" s="51" t="s">
        <v>8</v>
      </c>
      <c r="N6" s="51" t="s">
        <v>24</v>
      </c>
      <c r="O6" s="49" t="s">
        <v>7</v>
      </c>
      <c r="P6" s="51" t="s">
        <v>9</v>
      </c>
      <c r="Q6" s="49" t="s">
        <v>10</v>
      </c>
      <c r="R6" s="49" t="s">
        <v>75</v>
      </c>
      <c r="S6" s="49" t="s">
        <v>76</v>
      </c>
      <c r="T6" s="49" t="s">
        <v>74</v>
      </c>
      <c r="U6" s="50" t="s">
        <v>29</v>
      </c>
      <c r="V6" s="47" t="s">
        <v>11</v>
      </c>
      <c r="W6" s="107" t="s">
        <v>77</v>
      </c>
      <c r="X6" s="48" t="s">
        <v>12</v>
      </c>
      <c r="Y6" s="49" t="s">
        <v>13</v>
      </c>
      <c r="Z6" s="51" t="s">
        <v>14</v>
      </c>
      <c r="AA6" s="49" t="s">
        <v>15</v>
      </c>
      <c r="AB6" s="51" t="s">
        <v>16</v>
      </c>
      <c r="AC6" s="49" t="s">
        <v>38</v>
      </c>
      <c r="AD6" s="51" t="s">
        <v>39</v>
      </c>
      <c r="AE6" s="51" t="s">
        <v>78</v>
      </c>
      <c r="AF6" s="52" t="s">
        <v>37</v>
      </c>
      <c r="AG6" s="53" t="s">
        <v>34</v>
      </c>
      <c r="AH6" s="49" t="s">
        <v>36</v>
      </c>
      <c r="AI6" s="50" t="s">
        <v>35</v>
      </c>
      <c r="AJ6" s="54" t="s">
        <v>54</v>
      </c>
      <c r="AK6" s="51" t="s">
        <v>49</v>
      </c>
      <c r="AL6" s="52" t="s">
        <v>50</v>
      </c>
      <c r="AM6" s="53" t="s">
        <v>52</v>
      </c>
      <c r="AN6" s="52" t="s">
        <v>53</v>
      </c>
    </row>
    <row r="7" spans="1:40" x14ac:dyDescent="0.2">
      <c r="A7" s="18" t="s">
        <v>18</v>
      </c>
      <c r="B7" s="72">
        <v>917</v>
      </c>
      <c r="C7" s="96">
        <v>824</v>
      </c>
      <c r="D7" s="72">
        <v>681.6</v>
      </c>
      <c r="E7" s="72">
        <v>483</v>
      </c>
      <c r="F7" s="73">
        <v>845</v>
      </c>
      <c r="G7" s="72">
        <v>510</v>
      </c>
      <c r="H7" s="71">
        <v>510</v>
      </c>
      <c r="I7" s="73">
        <v>510</v>
      </c>
      <c r="J7" s="73">
        <v>510</v>
      </c>
      <c r="K7" s="71">
        <v>1104</v>
      </c>
      <c r="L7" s="71">
        <v>1104</v>
      </c>
      <c r="M7" s="96">
        <v>510</v>
      </c>
      <c r="N7" s="73">
        <v>510</v>
      </c>
      <c r="O7" s="71">
        <v>621</v>
      </c>
      <c r="P7" s="96">
        <v>510</v>
      </c>
      <c r="Q7" s="71">
        <v>280.5</v>
      </c>
      <c r="R7" s="71">
        <v>1890</v>
      </c>
      <c r="S7" s="71">
        <v>510</v>
      </c>
      <c r="T7" s="71">
        <v>510</v>
      </c>
      <c r="U7" s="73">
        <v>510</v>
      </c>
      <c r="V7" s="72">
        <v>205</v>
      </c>
      <c r="W7" s="72">
        <v>173.26</v>
      </c>
      <c r="X7" s="73">
        <v>146</v>
      </c>
      <c r="Y7" s="71">
        <v>1167</v>
      </c>
      <c r="Z7" s="73">
        <v>205</v>
      </c>
      <c r="AA7" s="71">
        <v>1628</v>
      </c>
      <c r="AB7" s="73">
        <v>791</v>
      </c>
      <c r="AC7" s="71">
        <v>885</v>
      </c>
      <c r="AD7" s="73">
        <v>760</v>
      </c>
      <c r="AE7" s="73">
        <v>0</v>
      </c>
      <c r="AF7" s="71">
        <v>0</v>
      </c>
      <c r="AG7" s="73">
        <v>403.68</v>
      </c>
      <c r="AH7" s="72">
        <v>0</v>
      </c>
      <c r="AI7" s="73">
        <v>333</v>
      </c>
      <c r="AJ7" s="71">
        <v>0</v>
      </c>
      <c r="AK7" s="82">
        <v>582.73</v>
      </c>
      <c r="AL7" s="83">
        <v>650</v>
      </c>
      <c r="AM7" s="82">
        <v>0</v>
      </c>
      <c r="AN7" s="83">
        <v>662</v>
      </c>
    </row>
    <row r="8" spans="1:40" x14ac:dyDescent="0.2">
      <c r="A8" s="18" t="s">
        <v>19</v>
      </c>
      <c r="B8" s="72">
        <v>5712</v>
      </c>
      <c r="C8" s="96">
        <v>5056</v>
      </c>
      <c r="D8" s="72">
        <v>4495</v>
      </c>
      <c r="E8" s="72">
        <v>3234</v>
      </c>
      <c r="F8" s="73">
        <v>1075</v>
      </c>
      <c r="G8" s="72">
        <v>5300</v>
      </c>
      <c r="H8" s="71">
        <v>5300</v>
      </c>
      <c r="I8" s="73">
        <v>5300</v>
      </c>
      <c r="J8" s="73">
        <v>5300</v>
      </c>
      <c r="K8" s="71">
        <v>5300</v>
      </c>
      <c r="L8" s="71">
        <v>5300</v>
      </c>
      <c r="M8" s="96">
        <v>5300</v>
      </c>
      <c r="N8" s="73">
        <v>5300</v>
      </c>
      <c r="O8" s="72">
        <v>5494</v>
      </c>
      <c r="P8" s="73">
        <v>5300</v>
      </c>
      <c r="Q8" s="71">
        <v>5300</v>
      </c>
      <c r="R8" s="71">
        <v>5532</v>
      </c>
      <c r="S8" s="71">
        <v>5300</v>
      </c>
      <c r="T8" s="71">
        <v>5300</v>
      </c>
      <c r="U8" s="73">
        <v>5300</v>
      </c>
      <c r="V8" s="81">
        <v>7140</v>
      </c>
      <c r="W8" s="81">
        <v>9043.9699999999993</v>
      </c>
      <c r="X8" s="96">
        <v>2660</v>
      </c>
      <c r="Y8" s="71">
        <v>3349</v>
      </c>
      <c r="Z8" s="73">
        <v>7140</v>
      </c>
      <c r="AA8" s="71">
        <v>4849</v>
      </c>
      <c r="AB8" s="73">
        <v>4847</v>
      </c>
      <c r="AC8" s="71">
        <v>3608</v>
      </c>
      <c r="AD8" s="73">
        <v>4600</v>
      </c>
      <c r="AE8" s="73">
        <v>0</v>
      </c>
      <c r="AF8" s="71">
        <v>1834</v>
      </c>
      <c r="AG8" s="96">
        <v>0</v>
      </c>
      <c r="AH8" s="71">
        <v>2870</v>
      </c>
      <c r="AI8" s="73">
        <v>8094</v>
      </c>
      <c r="AJ8" s="71">
        <v>0</v>
      </c>
      <c r="AK8" s="82">
        <v>4276.04</v>
      </c>
      <c r="AL8" s="83">
        <v>3738</v>
      </c>
      <c r="AM8" s="82">
        <v>0</v>
      </c>
      <c r="AN8" s="83">
        <v>1902</v>
      </c>
    </row>
    <row r="9" spans="1:40" x14ac:dyDescent="0.2">
      <c r="A9" s="18" t="s">
        <v>20</v>
      </c>
      <c r="B9" s="72">
        <v>11787</v>
      </c>
      <c r="C9" s="96">
        <v>3837</v>
      </c>
      <c r="D9" s="72">
        <v>2500</v>
      </c>
      <c r="E9" s="72">
        <v>2040.29</v>
      </c>
      <c r="F9" s="73">
        <v>3985</v>
      </c>
      <c r="G9" s="72">
        <v>10800</v>
      </c>
      <c r="H9" s="71">
        <v>11433</v>
      </c>
      <c r="I9" s="73">
        <v>4647</v>
      </c>
      <c r="J9" s="73">
        <v>11433</v>
      </c>
      <c r="K9" s="71">
        <v>10800</v>
      </c>
      <c r="L9" s="71">
        <v>12624</v>
      </c>
      <c r="M9" s="73">
        <v>7178</v>
      </c>
      <c r="N9" s="73">
        <v>7566</v>
      </c>
      <c r="O9" s="71">
        <v>7668.78</v>
      </c>
      <c r="P9" s="73">
        <v>4786</v>
      </c>
      <c r="Q9" s="71">
        <v>3000</v>
      </c>
      <c r="R9" s="71">
        <v>4471</v>
      </c>
      <c r="S9" s="71">
        <v>1320</v>
      </c>
      <c r="T9" s="71">
        <v>1800</v>
      </c>
      <c r="U9" s="73">
        <v>4725</v>
      </c>
      <c r="V9" s="72">
        <v>6075</v>
      </c>
      <c r="W9" s="72">
        <v>5318.76</v>
      </c>
      <c r="X9" s="96">
        <v>12642</v>
      </c>
      <c r="Y9" s="71">
        <v>10216</v>
      </c>
      <c r="Z9" s="73">
        <v>6075</v>
      </c>
      <c r="AA9" s="71">
        <v>5374</v>
      </c>
      <c r="AB9" s="73">
        <v>4881</v>
      </c>
      <c r="AC9" s="71">
        <v>2371</v>
      </c>
      <c r="AD9" s="73">
        <v>5570</v>
      </c>
      <c r="AE9" s="73">
        <v>500</v>
      </c>
      <c r="AF9" s="71">
        <v>4581</v>
      </c>
      <c r="AG9" s="73">
        <v>2017</v>
      </c>
      <c r="AH9" s="71">
        <v>2118</v>
      </c>
      <c r="AI9" s="73">
        <v>2017</v>
      </c>
      <c r="AJ9" s="71">
        <v>750</v>
      </c>
      <c r="AK9" s="82">
        <v>1932</v>
      </c>
      <c r="AL9" s="83">
        <v>1362</v>
      </c>
      <c r="AM9" s="82">
        <v>3072</v>
      </c>
      <c r="AN9" s="83">
        <v>3072</v>
      </c>
    </row>
    <row r="10" spans="1:40" x14ac:dyDescent="0.2">
      <c r="A10" s="18" t="s">
        <v>31</v>
      </c>
      <c r="B10" s="72">
        <v>2814</v>
      </c>
      <c r="C10" s="96">
        <v>2795</v>
      </c>
      <c r="D10" s="72">
        <v>730.23</v>
      </c>
      <c r="E10" s="72">
        <v>0</v>
      </c>
      <c r="F10" s="73">
        <v>1921</v>
      </c>
      <c r="G10" s="72">
        <v>8273</v>
      </c>
      <c r="H10" s="71">
        <v>20009</v>
      </c>
      <c r="I10" s="73">
        <v>8278</v>
      </c>
      <c r="J10" s="73">
        <v>20009</v>
      </c>
      <c r="K10" s="71">
        <v>8273</v>
      </c>
      <c r="L10" s="71">
        <v>16003</v>
      </c>
      <c r="M10" s="96">
        <v>14083</v>
      </c>
      <c r="N10" s="73">
        <v>16767</v>
      </c>
      <c r="O10" s="71">
        <v>9784</v>
      </c>
      <c r="P10" s="73">
        <v>8278</v>
      </c>
      <c r="Q10" s="71">
        <v>8278</v>
      </c>
      <c r="R10" s="71">
        <v>8278</v>
      </c>
      <c r="S10" s="71">
        <v>8273</v>
      </c>
      <c r="T10" s="71">
        <v>7200</v>
      </c>
      <c r="U10" s="73">
        <v>8916</v>
      </c>
      <c r="V10" s="72">
        <v>3560</v>
      </c>
      <c r="W10" s="72">
        <v>3151.58</v>
      </c>
      <c r="X10" s="96">
        <v>14760</v>
      </c>
      <c r="Y10" s="71">
        <v>9393</v>
      </c>
      <c r="Z10" s="73">
        <v>7682</v>
      </c>
      <c r="AA10" s="72">
        <v>7695</v>
      </c>
      <c r="AB10" s="73">
        <v>8841</v>
      </c>
      <c r="AC10" s="71">
        <v>2278</v>
      </c>
      <c r="AD10" s="73">
        <v>3373</v>
      </c>
      <c r="AE10" s="73">
        <v>0</v>
      </c>
      <c r="AF10" s="71">
        <v>3396</v>
      </c>
      <c r="AG10" s="96">
        <v>0</v>
      </c>
      <c r="AH10" s="71">
        <v>2287.9499999999998</v>
      </c>
      <c r="AI10" s="73">
        <v>3110.25</v>
      </c>
      <c r="AJ10" s="71">
        <v>2250</v>
      </c>
      <c r="AK10" s="82">
        <v>2355</v>
      </c>
      <c r="AL10" s="83">
        <v>2382.9299999999998</v>
      </c>
      <c r="AM10" s="82">
        <v>1557</v>
      </c>
      <c r="AN10" s="83">
        <v>1835</v>
      </c>
    </row>
    <row r="11" spans="1:40" ht="15.75" x14ac:dyDescent="0.25">
      <c r="A11" s="18" t="s">
        <v>80</v>
      </c>
      <c r="B11" s="124" t="s">
        <v>84</v>
      </c>
      <c r="C11" s="108">
        <v>4153</v>
      </c>
      <c r="D11" s="108">
        <v>1345</v>
      </c>
      <c r="E11" s="72">
        <v>5504</v>
      </c>
      <c r="F11" s="109">
        <v>1788</v>
      </c>
      <c r="G11" s="110">
        <v>6687</v>
      </c>
      <c r="H11" s="109">
        <v>6830</v>
      </c>
      <c r="I11" s="109">
        <v>6830</v>
      </c>
      <c r="J11" s="109">
        <v>6830</v>
      </c>
      <c r="K11" s="109">
        <v>5512</v>
      </c>
      <c r="L11" s="109">
        <v>5512</v>
      </c>
      <c r="M11" s="109">
        <v>7917</v>
      </c>
      <c r="N11" s="109">
        <v>7917</v>
      </c>
      <c r="O11" s="109">
        <v>5592</v>
      </c>
      <c r="P11" s="109">
        <v>3754</v>
      </c>
      <c r="Q11" s="109">
        <v>5478</v>
      </c>
      <c r="R11" s="109">
        <v>3884</v>
      </c>
      <c r="S11" s="71">
        <v>11300.81</v>
      </c>
      <c r="T11" s="110">
        <v>6687</v>
      </c>
      <c r="U11" s="110">
        <v>6687</v>
      </c>
      <c r="V11" s="108">
        <v>4734</v>
      </c>
      <c r="W11" s="108"/>
      <c r="X11" s="108">
        <v>7304</v>
      </c>
      <c r="Y11" s="109">
        <v>8348</v>
      </c>
      <c r="Z11" s="109">
        <v>8400</v>
      </c>
      <c r="AA11" s="109">
        <v>5842</v>
      </c>
      <c r="AB11" s="109">
        <v>5466</v>
      </c>
      <c r="AC11" s="109">
        <v>4322</v>
      </c>
      <c r="AD11" s="109">
        <v>3620</v>
      </c>
      <c r="AE11" s="109">
        <v>0</v>
      </c>
      <c r="AF11" s="109">
        <v>1525</v>
      </c>
      <c r="AG11" s="108">
        <v>0</v>
      </c>
      <c r="AH11" s="108">
        <v>0</v>
      </c>
      <c r="AI11" s="109">
        <v>6248</v>
      </c>
      <c r="AJ11" s="109">
        <v>0</v>
      </c>
      <c r="AK11" s="111">
        <v>4830.7299999999996</v>
      </c>
      <c r="AL11" s="111">
        <v>2511</v>
      </c>
      <c r="AM11" s="111">
        <v>0</v>
      </c>
      <c r="AN11" s="111">
        <v>5919</v>
      </c>
    </row>
    <row r="12" spans="1:40" x14ac:dyDescent="0.2">
      <c r="A12" s="18" t="s">
        <v>21</v>
      </c>
      <c r="B12" s="72">
        <v>2460</v>
      </c>
      <c r="C12" s="96">
        <v>2000</v>
      </c>
      <c r="D12" s="72">
        <v>2000</v>
      </c>
      <c r="E12" s="72">
        <v>2000</v>
      </c>
      <c r="F12" s="96">
        <v>2280</v>
      </c>
      <c r="G12" s="97">
        <v>2000</v>
      </c>
      <c r="H12" s="72">
        <v>2460</v>
      </c>
      <c r="I12" s="96">
        <v>2460</v>
      </c>
      <c r="J12" s="96">
        <v>2000</v>
      </c>
      <c r="K12" s="72">
        <v>2460</v>
      </c>
      <c r="L12" s="72">
        <v>2460</v>
      </c>
      <c r="M12" s="96">
        <v>2460</v>
      </c>
      <c r="N12" s="73">
        <v>2000</v>
      </c>
      <c r="O12" s="72">
        <v>2080</v>
      </c>
      <c r="P12" s="96">
        <v>2400</v>
      </c>
      <c r="Q12" s="72">
        <v>2000</v>
      </c>
      <c r="R12" s="72">
        <v>2460</v>
      </c>
      <c r="S12" s="72">
        <v>2460</v>
      </c>
      <c r="T12" s="72">
        <v>2140</v>
      </c>
      <c r="U12" s="96">
        <v>2000</v>
      </c>
      <c r="V12" s="72">
        <v>2280</v>
      </c>
      <c r="W12" s="72"/>
      <c r="X12" s="96">
        <v>2280</v>
      </c>
      <c r="Y12" s="72">
        <v>2000</v>
      </c>
      <c r="Z12" s="96">
        <v>2280</v>
      </c>
      <c r="AA12" s="72">
        <v>2000</v>
      </c>
      <c r="AB12" s="96">
        <v>2280</v>
      </c>
      <c r="AC12" s="72">
        <v>2280</v>
      </c>
      <c r="AD12" s="96">
        <v>2280</v>
      </c>
      <c r="AE12" s="96">
        <v>0</v>
      </c>
      <c r="AF12" s="72">
        <v>2000</v>
      </c>
      <c r="AG12" s="96">
        <v>2500</v>
      </c>
      <c r="AH12" s="72">
        <v>2400</v>
      </c>
      <c r="AI12" s="96">
        <v>2000</v>
      </c>
      <c r="AJ12" s="72">
        <v>2460</v>
      </c>
      <c r="AK12" s="82">
        <v>2460</v>
      </c>
      <c r="AL12" s="83">
        <v>2460</v>
      </c>
      <c r="AM12" s="82">
        <v>2460</v>
      </c>
      <c r="AN12" s="83">
        <v>2400</v>
      </c>
    </row>
    <row r="13" spans="1:40" x14ac:dyDescent="0.2">
      <c r="A13" s="18" t="s">
        <v>33</v>
      </c>
      <c r="B13" s="72">
        <v>442.8</v>
      </c>
      <c r="C13" s="72">
        <v>442.8</v>
      </c>
      <c r="D13" s="72">
        <v>442.8</v>
      </c>
      <c r="E13" s="72">
        <v>442.8</v>
      </c>
      <c r="F13" s="72">
        <v>442.8</v>
      </c>
      <c r="G13" s="72">
        <v>442.8</v>
      </c>
      <c r="H13" s="72">
        <v>442.8</v>
      </c>
      <c r="I13" s="72">
        <v>442.8</v>
      </c>
      <c r="J13" s="72">
        <v>442.8</v>
      </c>
      <c r="K13" s="72">
        <v>442.8</v>
      </c>
      <c r="L13" s="72">
        <v>442.8</v>
      </c>
      <c r="M13" s="72">
        <v>442.8</v>
      </c>
      <c r="N13" s="72">
        <v>442.8</v>
      </c>
      <c r="O13" s="72">
        <v>442.8</v>
      </c>
      <c r="P13" s="72">
        <v>442.8</v>
      </c>
      <c r="Q13" s="72">
        <v>442.8</v>
      </c>
      <c r="R13" s="72">
        <v>442.8</v>
      </c>
      <c r="S13" s="72">
        <v>442.8</v>
      </c>
      <c r="T13" s="72">
        <v>442.8</v>
      </c>
      <c r="U13" s="72">
        <v>442.8</v>
      </c>
      <c r="V13" s="72">
        <v>442.8</v>
      </c>
      <c r="W13" s="72">
        <v>0</v>
      </c>
      <c r="X13" s="72">
        <v>442.8</v>
      </c>
      <c r="Y13" s="72">
        <v>442.8</v>
      </c>
      <c r="Z13" s="72">
        <v>442.8</v>
      </c>
      <c r="AA13" s="72">
        <v>442.8</v>
      </c>
      <c r="AB13" s="72">
        <v>442.8</v>
      </c>
      <c r="AC13" s="72">
        <v>442.8</v>
      </c>
      <c r="AD13" s="96">
        <v>0</v>
      </c>
      <c r="AE13" s="72">
        <v>442.8</v>
      </c>
      <c r="AF13" s="72">
        <v>0</v>
      </c>
      <c r="AG13" s="96">
        <v>0</v>
      </c>
      <c r="AH13" s="72">
        <v>0</v>
      </c>
      <c r="AI13" s="96">
        <v>0</v>
      </c>
      <c r="AJ13" s="72">
        <v>0</v>
      </c>
      <c r="AK13" s="82">
        <v>0</v>
      </c>
      <c r="AL13" s="83">
        <v>0</v>
      </c>
      <c r="AM13" s="82">
        <v>0</v>
      </c>
      <c r="AN13" s="83">
        <v>0</v>
      </c>
    </row>
    <row r="14" spans="1:40" ht="15.75" thickBot="1" x14ac:dyDescent="0.25">
      <c r="A14" s="25" t="s">
        <v>82</v>
      </c>
      <c r="B14" s="89">
        <v>2000</v>
      </c>
      <c r="C14" s="90">
        <v>0</v>
      </c>
      <c r="D14" s="89">
        <v>0</v>
      </c>
      <c r="E14" s="89">
        <v>0</v>
      </c>
      <c r="F14" s="90">
        <v>0</v>
      </c>
      <c r="G14" s="89">
        <v>0</v>
      </c>
      <c r="H14" s="89">
        <v>0</v>
      </c>
      <c r="I14" s="90">
        <v>0</v>
      </c>
      <c r="J14" s="90">
        <v>0</v>
      </c>
      <c r="K14" s="89">
        <v>0</v>
      </c>
      <c r="L14" s="89">
        <v>0</v>
      </c>
      <c r="M14" s="90">
        <v>0</v>
      </c>
      <c r="N14" s="90">
        <v>0</v>
      </c>
      <c r="O14" s="89">
        <v>0</v>
      </c>
      <c r="P14" s="90">
        <v>0</v>
      </c>
      <c r="Q14" s="89">
        <v>0</v>
      </c>
      <c r="R14" s="89">
        <v>2767</v>
      </c>
      <c r="S14" s="89">
        <v>0</v>
      </c>
      <c r="T14" s="89">
        <v>0</v>
      </c>
      <c r="U14" s="90">
        <v>0</v>
      </c>
      <c r="V14" s="89">
        <v>0</v>
      </c>
      <c r="W14" s="89"/>
      <c r="X14" s="90">
        <v>0</v>
      </c>
      <c r="Y14" s="89">
        <v>0</v>
      </c>
      <c r="Z14" s="90">
        <v>0</v>
      </c>
      <c r="AA14" s="89">
        <v>0</v>
      </c>
      <c r="AB14" s="90">
        <v>0</v>
      </c>
      <c r="AC14" s="89">
        <v>0</v>
      </c>
      <c r="AD14" s="90">
        <v>0</v>
      </c>
      <c r="AE14" s="90">
        <v>0</v>
      </c>
      <c r="AF14" s="89">
        <v>0</v>
      </c>
      <c r="AG14" s="90">
        <v>0</v>
      </c>
      <c r="AH14" s="89">
        <v>0</v>
      </c>
      <c r="AI14" s="90">
        <v>0</v>
      </c>
      <c r="AJ14" s="89">
        <v>0</v>
      </c>
      <c r="AK14" s="90">
        <v>0</v>
      </c>
      <c r="AL14" s="88">
        <v>0</v>
      </c>
      <c r="AM14" s="87">
        <v>0</v>
      </c>
      <c r="AN14" s="88">
        <v>0</v>
      </c>
    </row>
    <row r="15" spans="1:40" ht="17.25" thickTop="1" thickBot="1" x14ac:dyDescent="0.3">
      <c r="A15" s="19" t="s">
        <v>45</v>
      </c>
      <c r="B15" s="27">
        <f t="shared" ref="B15:AN15" si="0">SUM(B7:B14)</f>
        <v>26132.799999999999</v>
      </c>
      <c r="C15" s="20">
        <f t="shared" si="0"/>
        <v>19107.8</v>
      </c>
      <c r="D15" s="29">
        <f t="shared" si="0"/>
        <v>12194.63</v>
      </c>
      <c r="E15" s="29">
        <f t="shared" si="0"/>
        <v>13704.09</v>
      </c>
      <c r="F15" s="23">
        <f t="shared" si="0"/>
        <v>12336.8</v>
      </c>
      <c r="G15" s="91">
        <f t="shared" si="0"/>
        <v>34012.800000000003</v>
      </c>
      <c r="H15" s="91">
        <f t="shared" si="0"/>
        <v>46984.800000000003</v>
      </c>
      <c r="I15" s="92">
        <f t="shared" si="0"/>
        <v>28467.8</v>
      </c>
      <c r="J15" s="92">
        <f t="shared" si="0"/>
        <v>46524.800000000003</v>
      </c>
      <c r="K15" s="91">
        <f t="shared" si="0"/>
        <v>33891.800000000003</v>
      </c>
      <c r="L15" s="91">
        <f t="shared" si="0"/>
        <v>43445.8</v>
      </c>
      <c r="M15" s="92">
        <f t="shared" si="0"/>
        <v>37890.800000000003</v>
      </c>
      <c r="N15" s="92">
        <f t="shared" si="0"/>
        <v>40502.800000000003</v>
      </c>
      <c r="O15" s="91">
        <f t="shared" si="0"/>
        <v>31682.579999999998</v>
      </c>
      <c r="P15" s="92">
        <f t="shared" si="0"/>
        <v>25470.799999999999</v>
      </c>
      <c r="Q15" s="91">
        <f t="shared" si="0"/>
        <v>24779.3</v>
      </c>
      <c r="R15" s="91">
        <f t="shared" si="0"/>
        <v>29724.799999999999</v>
      </c>
      <c r="S15" s="91">
        <f t="shared" si="0"/>
        <v>29606.609999999997</v>
      </c>
      <c r="T15" s="91">
        <f t="shared" si="0"/>
        <v>24079.8</v>
      </c>
      <c r="U15" s="92">
        <f t="shared" si="0"/>
        <v>28580.799999999999</v>
      </c>
      <c r="V15" s="91">
        <f t="shared" si="0"/>
        <v>24436.799999999999</v>
      </c>
      <c r="W15" s="91">
        <f t="shared" si="0"/>
        <v>17687.57</v>
      </c>
      <c r="X15" s="92">
        <f t="shared" si="0"/>
        <v>40234.800000000003</v>
      </c>
      <c r="Y15" s="91">
        <f t="shared" si="0"/>
        <v>34915.800000000003</v>
      </c>
      <c r="Z15" s="92">
        <f t="shared" si="0"/>
        <v>32224.799999999999</v>
      </c>
      <c r="AA15" s="91">
        <f t="shared" si="0"/>
        <v>27830.799999999999</v>
      </c>
      <c r="AB15" s="92">
        <f t="shared" si="0"/>
        <v>27548.799999999999</v>
      </c>
      <c r="AC15" s="91">
        <f t="shared" si="0"/>
        <v>16186.8</v>
      </c>
      <c r="AD15" s="92">
        <f t="shared" si="0"/>
        <v>20203</v>
      </c>
      <c r="AE15" s="92">
        <f t="shared" si="0"/>
        <v>942.8</v>
      </c>
      <c r="AF15" s="91">
        <f t="shared" si="0"/>
        <v>13336</v>
      </c>
      <c r="AG15" s="92">
        <f t="shared" si="0"/>
        <v>4920.68</v>
      </c>
      <c r="AH15" s="91">
        <f t="shared" si="0"/>
        <v>9675.9500000000007</v>
      </c>
      <c r="AI15" s="92">
        <f t="shared" si="0"/>
        <v>21802.25</v>
      </c>
      <c r="AJ15" s="91">
        <f t="shared" si="0"/>
        <v>5460</v>
      </c>
      <c r="AK15" s="93">
        <f t="shared" si="0"/>
        <v>16436.5</v>
      </c>
      <c r="AL15" s="94">
        <f t="shared" si="0"/>
        <v>13103.93</v>
      </c>
      <c r="AM15" s="93">
        <f t="shared" si="0"/>
        <v>7089</v>
      </c>
      <c r="AN15" s="95">
        <f t="shared" si="0"/>
        <v>15790</v>
      </c>
    </row>
    <row r="16" spans="1:40" ht="15.75" x14ac:dyDescent="0.25">
      <c r="A16" s="6"/>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84"/>
      <c r="AK16" s="85"/>
      <c r="AL16" s="85"/>
      <c r="AM16" s="85"/>
      <c r="AN16" s="85"/>
    </row>
    <row r="17" spans="1:40" s="10" customFormat="1" ht="16.5" thickBot="1" x14ac:dyDescent="0.3">
      <c r="A17" s="8" t="s">
        <v>22</v>
      </c>
      <c r="B17" s="3" t="s">
        <v>43</v>
      </c>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9"/>
      <c r="AE17" s="9"/>
      <c r="AF17" s="3"/>
      <c r="AG17" s="3"/>
      <c r="AH17" s="3"/>
      <c r="AI17" s="9"/>
      <c r="AJ17" s="74"/>
      <c r="AK17" s="74"/>
      <c r="AL17" s="74"/>
      <c r="AM17" s="74"/>
      <c r="AN17" s="74"/>
    </row>
    <row r="18" spans="1:40" s="10" customFormat="1" ht="15.75" x14ac:dyDescent="0.25">
      <c r="A18" s="15" t="s">
        <v>55</v>
      </c>
      <c r="B18" s="203" t="s">
        <v>46</v>
      </c>
      <c r="C18" s="204"/>
      <c r="D18" s="204"/>
      <c r="E18" s="204"/>
      <c r="F18" s="205"/>
      <c r="G18" s="206" t="s">
        <v>69</v>
      </c>
      <c r="H18" s="207"/>
      <c r="I18" s="207"/>
      <c r="J18" s="207"/>
      <c r="K18" s="207"/>
      <c r="L18" s="207"/>
      <c r="M18" s="207"/>
      <c r="N18" s="207"/>
      <c r="O18" s="207"/>
      <c r="P18" s="207"/>
      <c r="Q18" s="207"/>
      <c r="R18" s="207"/>
      <c r="S18" s="207"/>
      <c r="T18" s="207"/>
      <c r="U18" s="208"/>
      <c r="V18" s="203" t="s">
        <v>47</v>
      </c>
      <c r="W18" s="204"/>
      <c r="X18" s="204"/>
      <c r="Y18" s="204"/>
      <c r="Z18" s="204"/>
      <c r="AA18" s="204"/>
      <c r="AB18" s="204"/>
      <c r="AC18" s="204"/>
      <c r="AD18" s="204"/>
      <c r="AE18" s="204"/>
      <c r="AF18" s="205"/>
      <c r="AG18" s="206" t="s">
        <v>34</v>
      </c>
      <c r="AH18" s="207"/>
      <c r="AI18" s="207"/>
      <c r="AJ18" s="209" t="s">
        <v>48</v>
      </c>
      <c r="AK18" s="209"/>
      <c r="AL18" s="209"/>
      <c r="AM18" s="222" t="s">
        <v>51</v>
      </c>
      <c r="AN18" s="222"/>
    </row>
    <row r="19" spans="1:40" s="10" customFormat="1" ht="16.5" thickBot="1" x14ac:dyDescent="0.3">
      <c r="A19" s="34"/>
      <c r="B19" s="35"/>
      <c r="C19" s="36"/>
      <c r="D19" s="36"/>
      <c r="E19" s="36"/>
      <c r="F19" s="37"/>
      <c r="G19" s="38"/>
      <c r="H19" s="39"/>
      <c r="I19" s="39"/>
      <c r="J19" s="39"/>
      <c r="K19" s="39"/>
      <c r="L19" s="39"/>
      <c r="M19" s="39"/>
      <c r="N19" s="39"/>
      <c r="O19" s="39"/>
      <c r="P19" s="39"/>
      <c r="Q19" s="39"/>
      <c r="R19" s="39"/>
      <c r="S19" s="39"/>
      <c r="T19" s="39"/>
      <c r="U19" s="40"/>
      <c r="V19" s="35"/>
      <c r="W19" s="36"/>
      <c r="X19" s="36"/>
      <c r="Y19" s="36"/>
      <c r="Z19" s="36"/>
      <c r="AA19" s="36"/>
      <c r="AB19" s="36"/>
      <c r="AC19" s="36"/>
      <c r="AD19" s="36"/>
      <c r="AE19" s="36"/>
      <c r="AF19" s="37"/>
      <c r="AG19" s="38"/>
      <c r="AH19" s="39"/>
      <c r="AI19" s="39"/>
      <c r="AJ19" s="75"/>
      <c r="AK19" s="75"/>
      <c r="AL19" s="75"/>
      <c r="AM19" s="76"/>
      <c r="AN19" s="76"/>
    </row>
    <row r="20" spans="1:40" s="14" customFormat="1" x14ac:dyDescent="0.2">
      <c r="A20" s="55" t="s">
        <v>56</v>
      </c>
      <c r="B20" s="56" t="s">
        <v>57</v>
      </c>
      <c r="C20" s="57" t="s">
        <v>57</v>
      </c>
      <c r="D20" s="58" t="s">
        <v>57</v>
      </c>
      <c r="E20" s="58" t="s">
        <v>66</v>
      </c>
      <c r="F20" s="59" t="s">
        <v>57</v>
      </c>
      <c r="G20" s="219" t="s">
        <v>58</v>
      </c>
      <c r="H20" s="220"/>
      <c r="I20" s="221" t="s">
        <v>59</v>
      </c>
      <c r="J20" s="221"/>
      <c r="K20" s="220" t="s">
        <v>60</v>
      </c>
      <c r="L20" s="220"/>
      <c r="M20" s="221" t="s">
        <v>61</v>
      </c>
      <c r="N20" s="221"/>
      <c r="O20" s="58" t="s">
        <v>57</v>
      </c>
      <c r="P20" s="57" t="s">
        <v>57</v>
      </c>
      <c r="Q20" s="58" t="s">
        <v>57</v>
      </c>
      <c r="R20" s="28" t="s">
        <v>57</v>
      </c>
      <c r="S20" s="28" t="s">
        <v>57</v>
      </c>
      <c r="T20" s="28" t="s">
        <v>66</v>
      </c>
      <c r="U20" s="59" t="s">
        <v>57</v>
      </c>
      <c r="V20" s="56" t="s">
        <v>62</v>
      </c>
      <c r="W20" s="58" t="s">
        <v>57</v>
      </c>
      <c r="X20" s="57" t="s">
        <v>57</v>
      </c>
      <c r="Y20" s="58" t="s">
        <v>57</v>
      </c>
      <c r="Z20" s="57" t="s">
        <v>57</v>
      </c>
      <c r="AA20" s="58" t="s">
        <v>57</v>
      </c>
      <c r="AB20" s="57" t="s">
        <v>57</v>
      </c>
      <c r="AC20" s="58" t="s">
        <v>57</v>
      </c>
      <c r="AD20" s="60" t="s">
        <v>57</v>
      </c>
      <c r="AE20" s="60" t="s">
        <v>79</v>
      </c>
      <c r="AF20" s="61" t="s">
        <v>57</v>
      </c>
      <c r="AG20" s="62" t="s">
        <v>63</v>
      </c>
      <c r="AH20" s="58" t="s">
        <v>57</v>
      </c>
      <c r="AI20" s="60" t="s">
        <v>57</v>
      </c>
      <c r="AJ20" s="77" t="s">
        <v>64</v>
      </c>
      <c r="AK20" s="78" t="s">
        <v>57</v>
      </c>
      <c r="AL20" s="77" t="s">
        <v>57</v>
      </c>
      <c r="AM20" s="78" t="s">
        <v>65</v>
      </c>
      <c r="AN20" s="77" t="s">
        <v>66</v>
      </c>
    </row>
    <row r="21" spans="1:40" s="10" customFormat="1" ht="15.75" x14ac:dyDescent="0.25">
      <c r="A21" s="46" t="s">
        <v>68</v>
      </c>
      <c r="B21" s="63" t="s">
        <v>1</v>
      </c>
      <c r="C21" s="64" t="s">
        <v>2</v>
      </c>
      <c r="D21" s="65" t="s">
        <v>3</v>
      </c>
      <c r="E21" s="65" t="s">
        <v>73</v>
      </c>
      <c r="F21" s="66" t="s">
        <v>17</v>
      </c>
      <c r="G21" s="63" t="s">
        <v>4</v>
      </c>
      <c r="H21" s="67" t="s">
        <v>40</v>
      </c>
      <c r="I21" s="68" t="s">
        <v>5</v>
      </c>
      <c r="J21" s="68" t="s">
        <v>26</v>
      </c>
      <c r="K21" s="67" t="s">
        <v>6</v>
      </c>
      <c r="L21" s="67" t="s">
        <v>25</v>
      </c>
      <c r="M21" s="68" t="s">
        <v>8</v>
      </c>
      <c r="N21" s="68" t="s">
        <v>24</v>
      </c>
      <c r="O21" s="67" t="s">
        <v>7</v>
      </c>
      <c r="P21" s="68" t="s">
        <v>9</v>
      </c>
      <c r="Q21" s="67" t="s">
        <v>10</v>
      </c>
      <c r="R21" s="49" t="s">
        <v>75</v>
      </c>
      <c r="S21" s="49" t="s">
        <v>76</v>
      </c>
      <c r="T21" s="49" t="s">
        <v>74</v>
      </c>
      <c r="U21" s="66" t="s">
        <v>29</v>
      </c>
      <c r="V21" s="63" t="s">
        <v>11</v>
      </c>
      <c r="W21" s="65" t="s">
        <v>77</v>
      </c>
      <c r="X21" s="64" t="s">
        <v>12</v>
      </c>
      <c r="Y21" s="67" t="s">
        <v>13</v>
      </c>
      <c r="Z21" s="68" t="s">
        <v>14</v>
      </c>
      <c r="AA21" s="67" t="s">
        <v>15</v>
      </c>
      <c r="AB21" s="68" t="s">
        <v>16</v>
      </c>
      <c r="AC21" s="67" t="s">
        <v>38</v>
      </c>
      <c r="AD21" s="68" t="s">
        <v>39</v>
      </c>
      <c r="AE21" s="68" t="s">
        <v>78</v>
      </c>
      <c r="AF21" s="69" t="s">
        <v>37</v>
      </c>
      <c r="AG21" s="70" t="s">
        <v>34</v>
      </c>
      <c r="AH21" s="67" t="s">
        <v>36</v>
      </c>
      <c r="AI21" s="68" t="s">
        <v>35</v>
      </c>
      <c r="AJ21" s="79" t="s">
        <v>54</v>
      </c>
      <c r="AK21" s="80" t="s">
        <v>49</v>
      </c>
      <c r="AL21" s="79" t="s">
        <v>50</v>
      </c>
      <c r="AM21" s="80" t="s">
        <v>52</v>
      </c>
      <c r="AN21" s="79" t="s">
        <v>67</v>
      </c>
    </row>
    <row r="22" spans="1:40" x14ac:dyDescent="0.2">
      <c r="A22" s="18" t="s">
        <v>18</v>
      </c>
      <c r="B22" s="71">
        <v>1520</v>
      </c>
      <c r="C22" s="73">
        <v>2637</v>
      </c>
      <c r="D22" s="71">
        <v>2726.4</v>
      </c>
      <c r="E22" s="71">
        <v>1545.6</v>
      </c>
      <c r="F22" s="73">
        <v>2498</v>
      </c>
      <c r="G22" s="72">
        <v>1545</v>
      </c>
      <c r="H22" s="71">
        <v>3281</v>
      </c>
      <c r="I22" s="73">
        <v>3281.81</v>
      </c>
      <c r="J22" s="73">
        <v>3281.81</v>
      </c>
      <c r="K22" s="71">
        <v>3345</v>
      </c>
      <c r="L22" s="71">
        <v>3345.45</v>
      </c>
      <c r="M22" s="73">
        <v>5100</v>
      </c>
      <c r="N22" s="73">
        <v>3281.81</v>
      </c>
      <c r="O22" s="71">
        <v>5100</v>
      </c>
      <c r="P22" s="73">
        <v>1658</v>
      </c>
      <c r="Q22" s="71">
        <v>1669</v>
      </c>
      <c r="R22" s="71">
        <v>5727.27</v>
      </c>
      <c r="S22" s="71">
        <v>1545</v>
      </c>
      <c r="T22" s="71">
        <v>1545</v>
      </c>
      <c r="U22" s="73">
        <v>3281.81</v>
      </c>
      <c r="V22" s="71">
        <v>57120</v>
      </c>
      <c r="W22" s="71">
        <v>1157.3</v>
      </c>
      <c r="X22" s="73">
        <v>438</v>
      </c>
      <c r="Y22" s="71">
        <v>11670</v>
      </c>
      <c r="Z22" s="73">
        <v>2500</v>
      </c>
      <c r="AA22" s="71">
        <v>16280</v>
      </c>
      <c r="AB22" s="73">
        <v>7740</v>
      </c>
      <c r="AC22" s="71">
        <v>2832</v>
      </c>
      <c r="AD22" s="73">
        <v>4872</v>
      </c>
      <c r="AE22" s="73">
        <v>0</v>
      </c>
      <c r="AF22" s="71">
        <v>0</v>
      </c>
      <c r="AG22" s="96">
        <v>0</v>
      </c>
      <c r="AH22" s="72">
        <v>0</v>
      </c>
      <c r="AI22" s="73">
        <v>926</v>
      </c>
      <c r="AJ22" s="71">
        <v>0</v>
      </c>
      <c r="AK22" s="82">
        <v>1695.36</v>
      </c>
      <c r="AL22" s="83">
        <v>2080</v>
      </c>
      <c r="AM22" s="82">
        <v>0</v>
      </c>
      <c r="AN22" s="83">
        <v>6620</v>
      </c>
    </row>
    <row r="23" spans="1:40" x14ac:dyDescent="0.2">
      <c r="A23" s="18" t="s">
        <v>19</v>
      </c>
      <c r="B23" s="98">
        <v>45930</v>
      </c>
      <c r="C23" s="73">
        <v>44990</v>
      </c>
      <c r="D23" s="71">
        <v>31465</v>
      </c>
      <c r="E23" s="71">
        <v>20635</v>
      </c>
      <c r="F23" s="73">
        <v>10750</v>
      </c>
      <c r="G23" s="72">
        <v>53000</v>
      </c>
      <c r="H23" s="71">
        <v>51000</v>
      </c>
      <c r="I23" s="73">
        <v>53000</v>
      </c>
      <c r="J23" s="73">
        <v>51000</v>
      </c>
      <c r="K23" s="71">
        <v>53000</v>
      </c>
      <c r="L23" s="71">
        <v>53000</v>
      </c>
      <c r="M23" s="73">
        <v>53000</v>
      </c>
      <c r="N23" s="73">
        <v>51000</v>
      </c>
      <c r="O23" s="71">
        <v>53000</v>
      </c>
      <c r="P23" s="73">
        <v>53000</v>
      </c>
      <c r="Q23" s="71">
        <v>53000</v>
      </c>
      <c r="R23" s="71">
        <v>55320</v>
      </c>
      <c r="S23" s="71">
        <v>53000</v>
      </c>
      <c r="T23" s="71">
        <v>53000</v>
      </c>
      <c r="U23" s="73">
        <v>51000</v>
      </c>
      <c r="V23" s="81">
        <v>27650</v>
      </c>
      <c r="W23" s="81">
        <v>18115.98</v>
      </c>
      <c r="X23" s="73">
        <v>8867</v>
      </c>
      <c r="Y23" s="71">
        <v>18650</v>
      </c>
      <c r="Z23" s="73">
        <v>71400</v>
      </c>
      <c r="AA23" s="71">
        <v>36380</v>
      </c>
      <c r="AB23" s="73">
        <v>16300</v>
      </c>
      <c r="AC23" s="71">
        <v>14434</v>
      </c>
      <c r="AD23" s="73">
        <v>4652</v>
      </c>
      <c r="AE23" s="73">
        <v>0</v>
      </c>
      <c r="AF23" s="71">
        <v>12838</v>
      </c>
      <c r="AG23" s="96">
        <v>0</v>
      </c>
      <c r="AH23" s="71">
        <v>28700</v>
      </c>
      <c r="AI23" s="73">
        <v>6066</v>
      </c>
      <c r="AJ23" s="71">
        <v>0</v>
      </c>
      <c r="AK23" s="82">
        <v>14251.78</v>
      </c>
      <c r="AL23" s="83">
        <v>7476</v>
      </c>
      <c r="AM23" s="82">
        <v>0</v>
      </c>
      <c r="AN23" s="83">
        <v>5985</v>
      </c>
    </row>
    <row r="24" spans="1:40" x14ac:dyDescent="0.2">
      <c r="A24" s="18" t="s">
        <v>20</v>
      </c>
      <c r="B24" s="71">
        <v>130490</v>
      </c>
      <c r="C24" s="73">
        <v>38370</v>
      </c>
      <c r="D24" s="71">
        <v>25000</v>
      </c>
      <c r="E24" s="71">
        <v>20402.900000000001</v>
      </c>
      <c r="F24" s="73">
        <v>36080</v>
      </c>
      <c r="G24" s="71">
        <v>86190</v>
      </c>
      <c r="H24" s="71">
        <v>11433</v>
      </c>
      <c r="I24" s="73">
        <v>46470</v>
      </c>
      <c r="J24" s="73">
        <v>114900</v>
      </c>
      <c r="K24" s="71">
        <v>86190</v>
      </c>
      <c r="L24" s="71">
        <v>100750</v>
      </c>
      <c r="M24" s="73">
        <v>51370</v>
      </c>
      <c r="N24" s="73">
        <v>54210</v>
      </c>
      <c r="O24" s="71">
        <v>57549</v>
      </c>
      <c r="P24" s="73">
        <v>47860</v>
      </c>
      <c r="Q24" s="71">
        <v>30000</v>
      </c>
      <c r="R24" s="71">
        <v>44710</v>
      </c>
      <c r="S24" s="71">
        <v>9900</v>
      </c>
      <c r="T24" s="71">
        <v>18000</v>
      </c>
      <c r="U24" s="73">
        <v>45680</v>
      </c>
      <c r="V24" s="71">
        <v>52900</v>
      </c>
      <c r="W24" s="71">
        <v>55374</v>
      </c>
      <c r="X24" s="73">
        <v>70320</v>
      </c>
      <c r="Y24" s="71">
        <v>72230</v>
      </c>
      <c r="Z24" s="73">
        <v>52900</v>
      </c>
      <c r="AA24" s="71">
        <v>41280</v>
      </c>
      <c r="AB24" s="73">
        <v>33840</v>
      </c>
      <c r="AC24" s="71">
        <v>21480</v>
      </c>
      <c r="AD24" s="73">
        <v>73680</v>
      </c>
      <c r="AE24" s="73">
        <v>5000</v>
      </c>
      <c r="AF24" s="71">
        <v>30710</v>
      </c>
      <c r="AG24" s="96">
        <v>0</v>
      </c>
      <c r="AH24" s="71">
        <v>21180</v>
      </c>
      <c r="AI24" s="73">
        <v>14750</v>
      </c>
      <c r="AJ24" s="71">
        <v>6507.7</v>
      </c>
      <c r="AK24" s="82">
        <v>11320</v>
      </c>
      <c r="AL24" s="83">
        <v>2200</v>
      </c>
      <c r="AM24" s="82">
        <v>22160</v>
      </c>
      <c r="AN24" s="83">
        <v>22160</v>
      </c>
    </row>
    <row r="25" spans="1:40" x14ac:dyDescent="0.2">
      <c r="A25" s="18" t="s">
        <v>31</v>
      </c>
      <c r="B25" s="71">
        <v>20240</v>
      </c>
      <c r="C25" s="73">
        <v>28229.5</v>
      </c>
      <c r="D25" s="71">
        <v>4482.6000000000004</v>
      </c>
      <c r="E25" s="71">
        <v>0</v>
      </c>
      <c r="F25" s="73">
        <v>19200</v>
      </c>
      <c r="G25" s="71">
        <v>49510</v>
      </c>
      <c r="H25" s="71">
        <v>43690</v>
      </c>
      <c r="I25" s="73">
        <v>53080</v>
      </c>
      <c r="J25" s="73">
        <v>124380</v>
      </c>
      <c r="K25" s="71">
        <v>54150</v>
      </c>
      <c r="L25" s="71">
        <v>108380</v>
      </c>
      <c r="M25" s="96">
        <v>86410</v>
      </c>
      <c r="N25" s="73">
        <v>101820</v>
      </c>
      <c r="O25" s="71">
        <v>16070</v>
      </c>
      <c r="P25" s="73">
        <v>54150</v>
      </c>
      <c r="Q25" s="71">
        <v>54150</v>
      </c>
      <c r="R25" s="71">
        <v>54150</v>
      </c>
      <c r="S25" s="71">
        <v>54150</v>
      </c>
      <c r="T25" s="71">
        <v>47950</v>
      </c>
      <c r="U25" s="73">
        <v>59460</v>
      </c>
      <c r="V25" s="71">
        <v>25000</v>
      </c>
      <c r="W25" s="71">
        <v>22066.400000000001</v>
      </c>
      <c r="X25" s="73">
        <v>31130</v>
      </c>
      <c r="Y25" s="71">
        <v>63350</v>
      </c>
      <c r="Z25" s="73">
        <v>53940</v>
      </c>
      <c r="AA25" s="71">
        <v>47710</v>
      </c>
      <c r="AB25" s="73">
        <v>51650</v>
      </c>
      <c r="AC25" s="71">
        <v>18224</v>
      </c>
      <c r="AD25" s="73">
        <v>23560</v>
      </c>
      <c r="AE25" s="73">
        <v>0</v>
      </c>
      <c r="AF25" s="71">
        <v>23370</v>
      </c>
      <c r="AG25" s="96">
        <v>0</v>
      </c>
      <c r="AH25" s="71">
        <v>11980</v>
      </c>
      <c r="AI25" s="73">
        <v>26000</v>
      </c>
      <c r="AJ25" s="71">
        <v>22500</v>
      </c>
      <c r="AK25" s="82">
        <v>16540</v>
      </c>
      <c r="AL25" s="83">
        <v>4233</v>
      </c>
      <c r="AM25" s="82">
        <v>10930</v>
      </c>
      <c r="AN25" s="83">
        <v>12850</v>
      </c>
    </row>
    <row r="26" spans="1:40" x14ac:dyDescent="0.2">
      <c r="A26" s="18" t="s">
        <v>23</v>
      </c>
      <c r="B26" s="71">
        <v>11998</v>
      </c>
      <c r="C26" s="73">
        <v>36948</v>
      </c>
      <c r="D26" s="71">
        <v>4439</v>
      </c>
      <c r="E26" s="71">
        <v>11001</v>
      </c>
      <c r="F26" s="73">
        <v>5962</v>
      </c>
      <c r="G26" s="99">
        <v>33435</v>
      </c>
      <c r="H26" s="71">
        <v>34030</v>
      </c>
      <c r="I26" s="73">
        <v>34030</v>
      </c>
      <c r="J26" s="73">
        <v>34030</v>
      </c>
      <c r="K26" s="100">
        <v>31749</v>
      </c>
      <c r="L26" s="101">
        <v>31749</v>
      </c>
      <c r="M26" s="73">
        <v>63051</v>
      </c>
      <c r="N26" s="73">
        <v>101820</v>
      </c>
      <c r="O26" s="71">
        <v>27580</v>
      </c>
      <c r="P26" s="73">
        <v>18765</v>
      </c>
      <c r="Q26" s="71">
        <v>27390</v>
      </c>
      <c r="R26" s="71">
        <v>19418</v>
      </c>
      <c r="S26" s="71">
        <v>33435</v>
      </c>
      <c r="T26" s="71">
        <v>33435</v>
      </c>
      <c r="U26" s="73">
        <v>34030</v>
      </c>
      <c r="V26" s="71">
        <v>15777</v>
      </c>
      <c r="W26" s="71"/>
      <c r="X26" s="73">
        <v>24347</v>
      </c>
      <c r="Y26" s="71">
        <v>41740</v>
      </c>
      <c r="Z26" s="73">
        <v>42000</v>
      </c>
      <c r="AA26" s="71">
        <v>20083</v>
      </c>
      <c r="AB26" s="73">
        <v>18638</v>
      </c>
      <c r="AC26" s="71">
        <v>17288</v>
      </c>
      <c r="AD26" s="73">
        <v>13115</v>
      </c>
      <c r="AE26" s="73">
        <v>0</v>
      </c>
      <c r="AF26" s="71">
        <v>7627</v>
      </c>
      <c r="AG26" s="96">
        <v>0</v>
      </c>
      <c r="AH26" s="72">
        <v>0</v>
      </c>
      <c r="AI26" s="73">
        <v>20618</v>
      </c>
      <c r="AJ26" s="71">
        <v>0</v>
      </c>
      <c r="AK26" s="82">
        <v>16084.44</v>
      </c>
      <c r="AL26" s="83">
        <v>5022</v>
      </c>
      <c r="AM26" s="82">
        <v>0</v>
      </c>
      <c r="AN26" s="83">
        <v>16379</v>
      </c>
    </row>
    <row r="27" spans="1:40" x14ac:dyDescent="0.2">
      <c r="A27" s="18" t="s">
        <v>21</v>
      </c>
      <c r="B27" s="71">
        <v>9840</v>
      </c>
      <c r="C27" s="73">
        <v>9600</v>
      </c>
      <c r="D27" s="71">
        <v>8000</v>
      </c>
      <c r="E27" s="71">
        <v>8000</v>
      </c>
      <c r="F27" s="73">
        <v>9120</v>
      </c>
      <c r="G27" s="71">
        <v>8000</v>
      </c>
      <c r="H27" s="71">
        <v>8000</v>
      </c>
      <c r="I27" s="73">
        <v>8000</v>
      </c>
      <c r="J27" s="73">
        <v>8000</v>
      </c>
      <c r="K27" s="71">
        <v>9840</v>
      </c>
      <c r="L27" s="71">
        <v>9840</v>
      </c>
      <c r="M27" s="73">
        <v>9600</v>
      </c>
      <c r="N27" s="73">
        <v>8000</v>
      </c>
      <c r="O27" s="71">
        <v>8320</v>
      </c>
      <c r="P27" s="73">
        <v>9600</v>
      </c>
      <c r="Q27" s="71">
        <v>8000</v>
      </c>
      <c r="R27" s="71">
        <v>9840</v>
      </c>
      <c r="S27" s="71">
        <v>9600</v>
      </c>
      <c r="T27" s="71">
        <v>8560</v>
      </c>
      <c r="U27" s="73">
        <v>8000</v>
      </c>
      <c r="V27" s="71">
        <v>4560</v>
      </c>
      <c r="W27" s="71"/>
      <c r="X27" s="73">
        <v>9120</v>
      </c>
      <c r="Y27" s="71">
        <v>8000</v>
      </c>
      <c r="Z27" s="73">
        <v>9120</v>
      </c>
      <c r="AA27" s="71">
        <v>8000</v>
      </c>
      <c r="AB27" s="73">
        <v>9120</v>
      </c>
      <c r="AC27" s="71">
        <v>8000</v>
      </c>
      <c r="AD27" s="73">
        <v>8000</v>
      </c>
      <c r="AE27" s="73">
        <v>0</v>
      </c>
      <c r="AF27" s="71">
        <v>8000</v>
      </c>
      <c r="AG27" s="96">
        <v>0</v>
      </c>
      <c r="AH27" s="71">
        <v>9600</v>
      </c>
      <c r="AI27" s="73">
        <v>8000</v>
      </c>
      <c r="AJ27" s="71">
        <v>9840</v>
      </c>
      <c r="AK27" s="82">
        <v>9840</v>
      </c>
      <c r="AL27" s="83">
        <v>9840</v>
      </c>
      <c r="AM27" s="82">
        <v>9600</v>
      </c>
      <c r="AN27" s="83">
        <v>9600</v>
      </c>
    </row>
    <row r="28" spans="1:40" x14ac:dyDescent="0.2">
      <c r="A28" s="18" t="s">
        <v>33</v>
      </c>
      <c r="B28" s="116">
        <v>853.2</v>
      </c>
      <c r="C28" s="117">
        <v>853.2</v>
      </c>
      <c r="D28" s="116">
        <v>853.2</v>
      </c>
      <c r="E28" s="116">
        <v>853.2</v>
      </c>
      <c r="F28" s="117">
        <v>853.2</v>
      </c>
      <c r="G28" s="116">
        <v>853.2</v>
      </c>
      <c r="H28" s="116">
        <v>853.2</v>
      </c>
      <c r="I28" s="117">
        <v>853.2</v>
      </c>
      <c r="J28" s="117">
        <v>853.2</v>
      </c>
      <c r="K28" s="116">
        <v>853.2</v>
      </c>
      <c r="L28" s="116">
        <v>853.2</v>
      </c>
      <c r="M28" s="117">
        <v>853.2</v>
      </c>
      <c r="N28" s="117">
        <v>853.2</v>
      </c>
      <c r="O28" s="116">
        <v>853.2</v>
      </c>
      <c r="P28" s="117">
        <v>853.2</v>
      </c>
      <c r="Q28" s="116">
        <v>853.2</v>
      </c>
      <c r="R28" s="116">
        <v>853.2</v>
      </c>
      <c r="S28" s="116">
        <v>853.2</v>
      </c>
      <c r="T28" s="116">
        <v>0</v>
      </c>
      <c r="U28" s="117">
        <v>853.2</v>
      </c>
      <c r="V28" s="116">
        <v>853.2</v>
      </c>
      <c r="W28" s="116"/>
      <c r="X28" s="117">
        <v>853.2</v>
      </c>
      <c r="Y28" s="116">
        <v>853.2</v>
      </c>
      <c r="Z28" s="117">
        <v>853.2</v>
      </c>
      <c r="AA28" s="116">
        <v>853.2</v>
      </c>
      <c r="AB28" s="117">
        <v>853.2</v>
      </c>
      <c r="AC28" s="116">
        <v>853.2</v>
      </c>
      <c r="AD28" s="117">
        <v>0</v>
      </c>
      <c r="AE28" s="117">
        <v>0</v>
      </c>
      <c r="AF28" s="112">
        <v>0</v>
      </c>
      <c r="AG28" s="113">
        <v>0</v>
      </c>
      <c r="AH28" s="112">
        <v>0</v>
      </c>
      <c r="AI28" s="113">
        <v>0</v>
      </c>
      <c r="AJ28" s="112">
        <v>0</v>
      </c>
      <c r="AK28" s="114">
        <v>0</v>
      </c>
      <c r="AL28" s="115">
        <v>0</v>
      </c>
      <c r="AM28" s="114">
        <v>0</v>
      </c>
      <c r="AN28" s="115">
        <v>0</v>
      </c>
    </row>
    <row r="29" spans="1:40" ht="15.75" thickBot="1" x14ac:dyDescent="0.25">
      <c r="A29" s="118" t="s">
        <v>82</v>
      </c>
      <c r="B29" s="89">
        <v>0</v>
      </c>
      <c r="C29" s="90">
        <v>0</v>
      </c>
      <c r="D29" s="89">
        <v>0</v>
      </c>
      <c r="E29" s="89">
        <v>0</v>
      </c>
      <c r="F29" s="90">
        <v>0</v>
      </c>
      <c r="G29" s="89">
        <v>0</v>
      </c>
      <c r="H29" s="89">
        <v>0</v>
      </c>
      <c r="I29" s="90">
        <v>0</v>
      </c>
      <c r="J29" s="90">
        <v>0</v>
      </c>
      <c r="K29" s="89">
        <v>0</v>
      </c>
      <c r="L29" s="89">
        <v>0</v>
      </c>
      <c r="M29" s="90">
        <v>0</v>
      </c>
      <c r="N29" s="90">
        <v>0</v>
      </c>
      <c r="O29" s="89">
        <v>0</v>
      </c>
      <c r="P29" s="90">
        <v>0</v>
      </c>
      <c r="Q29" s="89">
        <v>0</v>
      </c>
      <c r="R29" s="89">
        <v>5332</v>
      </c>
      <c r="S29" s="89">
        <v>0</v>
      </c>
      <c r="T29" s="89">
        <v>0</v>
      </c>
      <c r="U29" s="90">
        <v>0</v>
      </c>
      <c r="V29" s="89">
        <v>0</v>
      </c>
      <c r="W29" s="89">
        <v>0</v>
      </c>
      <c r="X29" s="90">
        <v>0</v>
      </c>
      <c r="Y29" s="89">
        <v>0</v>
      </c>
      <c r="Z29" s="90">
        <v>0</v>
      </c>
      <c r="AA29" s="89">
        <v>0</v>
      </c>
      <c r="AB29" s="90">
        <v>0</v>
      </c>
      <c r="AC29" s="89">
        <v>0</v>
      </c>
      <c r="AD29" s="90">
        <v>0</v>
      </c>
      <c r="AE29" s="90">
        <v>0</v>
      </c>
      <c r="AF29" s="86"/>
      <c r="AG29" s="102"/>
      <c r="AH29" s="86"/>
      <c r="AI29" s="102"/>
      <c r="AJ29" s="86"/>
      <c r="AK29" s="87"/>
      <c r="AL29" s="88"/>
      <c r="AM29" s="87"/>
      <c r="AN29" s="88"/>
    </row>
    <row r="30" spans="1:40" ht="16.5" thickTop="1" x14ac:dyDescent="0.25">
      <c r="A30" s="120" t="s">
        <v>44</v>
      </c>
      <c r="B30" s="121">
        <f t="shared" ref="B30:Q30" si="1">SUM(B22:B29)</f>
        <v>220871.2</v>
      </c>
      <c r="C30" s="84">
        <f t="shared" si="1"/>
        <v>161627.70000000001</v>
      </c>
      <c r="D30" s="121">
        <f t="shared" si="1"/>
        <v>76966.2</v>
      </c>
      <c r="E30" s="121">
        <f t="shared" si="1"/>
        <v>62437.7</v>
      </c>
      <c r="F30" s="84">
        <f t="shared" si="1"/>
        <v>84463.2</v>
      </c>
      <c r="G30" s="121">
        <f t="shared" si="1"/>
        <v>232533.2</v>
      </c>
      <c r="H30" s="121">
        <f t="shared" si="1"/>
        <v>152287.20000000001</v>
      </c>
      <c r="I30" s="84">
        <f t="shared" si="1"/>
        <v>198715.01</v>
      </c>
      <c r="J30" s="84">
        <f t="shared" si="1"/>
        <v>336445.01</v>
      </c>
      <c r="K30" s="121">
        <f t="shared" si="1"/>
        <v>239127.2</v>
      </c>
      <c r="L30" s="121">
        <f t="shared" si="1"/>
        <v>307917.65000000002</v>
      </c>
      <c r="M30" s="84">
        <f t="shared" si="1"/>
        <v>269384.2</v>
      </c>
      <c r="N30" s="84">
        <f t="shared" si="1"/>
        <v>320985.01</v>
      </c>
      <c r="O30" s="121">
        <f t="shared" si="1"/>
        <v>168472.2</v>
      </c>
      <c r="P30" s="84">
        <f t="shared" si="1"/>
        <v>185886.2</v>
      </c>
      <c r="Q30" s="121">
        <f t="shared" si="1"/>
        <v>175062.2</v>
      </c>
      <c r="R30" s="121">
        <f>SUM(R22:R28)</f>
        <v>190018.47000000003</v>
      </c>
      <c r="S30" s="121">
        <f>SUM(S22:S29)</f>
        <v>162483.20000000001</v>
      </c>
      <c r="T30" s="121">
        <f>SUM(T22:T29)</f>
        <v>162490</v>
      </c>
      <c r="U30" s="84">
        <f>SUM(U22:U29)</f>
        <v>202305.01</v>
      </c>
      <c r="V30" s="121">
        <f>SUM(V22:V29)</f>
        <v>183860.2</v>
      </c>
      <c r="W30" s="121">
        <f>SUM(W22:W28)</f>
        <v>96713.68</v>
      </c>
      <c r="X30" s="84">
        <f t="shared" ref="X30:AD30" si="2">SUM(X22:X29)</f>
        <v>145075.20000000001</v>
      </c>
      <c r="Y30" s="121">
        <f t="shared" si="2"/>
        <v>216493.2</v>
      </c>
      <c r="Z30" s="84">
        <f t="shared" si="2"/>
        <v>232713.2</v>
      </c>
      <c r="AA30" s="121">
        <f t="shared" si="2"/>
        <v>170586.2</v>
      </c>
      <c r="AB30" s="84">
        <f t="shared" si="2"/>
        <v>138141.20000000001</v>
      </c>
      <c r="AC30" s="121">
        <f t="shared" si="2"/>
        <v>83111.199999999997</v>
      </c>
      <c r="AD30" s="84">
        <f t="shared" si="2"/>
        <v>127879</v>
      </c>
      <c r="AE30" s="84">
        <f>SUM(AE22:AE29)</f>
        <v>5000</v>
      </c>
      <c r="AF30" s="121">
        <f t="shared" ref="AF30:AN30" si="3">SUM(AF22:AF28)</f>
        <v>82545</v>
      </c>
      <c r="AG30" s="84">
        <f t="shared" si="3"/>
        <v>0</v>
      </c>
      <c r="AH30" s="121">
        <f t="shared" si="3"/>
        <v>71460</v>
      </c>
      <c r="AI30" s="84">
        <f t="shared" si="3"/>
        <v>76360</v>
      </c>
      <c r="AJ30" s="121">
        <f t="shared" si="3"/>
        <v>38847.699999999997</v>
      </c>
      <c r="AK30" s="122">
        <f t="shared" si="3"/>
        <v>69731.58</v>
      </c>
      <c r="AL30" s="123">
        <f t="shared" si="3"/>
        <v>30851</v>
      </c>
      <c r="AM30" s="122">
        <f t="shared" si="3"/>
        <v>42690</v>
      </c>
      <c r="AN30" s="123">
        <f t="shared" si="3"/>
        <v>73594</v>
      </c>
    </row>
    <row r="31" spans="1:40" s="105" customFormat="1" ht="30" x14ac:dyDescent="0.2">
      <c r="A31" s="119" t="s">
        <v>72</v>
      </c>
    </row>
    <row r="32" spans="1:40" s="103" customFormat="1" ht="30" x14ac:dyDescent="0.2">
      <c r="A32" s="106" t="s">
        <v>27</v>
      </c>
    </row>
    <row r="33" spans="1:36" s="103" customFormat="1" ht="60" x14ac:dyDescent="0.2">
      <c r="A33" s="106" t="s">
        <v>70</v>
      </c>
    </row>
    <row r="34" spans="1:36" s="103" customFormat="1" ht="30" x14ac:dyDescent="0.2">
      <c r="A34" s="106" t="s">
        <v>30</v>
      </c>
      <c r="AJ34" s="104"/>
    </row>
    <row r="35" spans="1:36" s="103" customFormat="1" ht="30" x14ac:dyDescent="0.2">
      <c r="A35" s="106" t="s">
        <v>28</v>
      </c>
    </row>
    <row r="36" spans="1:36" s="103" customFormat="1" ht="30" x14ac:dyDescent="0.2">
      <c r="A36" s="106" t="s">
        <v>32</v>
      </c>
    </row>
    <row r="37" spans="1:36" s="103" customFormat="1" ht="30" x14ac:dyDescent="0.2">
      <c r="A37" s="106" t="s">
        <v>42</v>
      </c>
    </row>
    <row r="38" spans="1:36" s="103" customFormat="1" x14ac:dyDescent="0.2">
      <c r="A38" s="106" t="s">
        <v>41</v>
      </c>
    </row>
  </sheetData>
  <mergeCells count="21">
    <mergeCell ref="G20:H20"/>
    <mergeCell ref="I20:J20"/>
    <mergeCell ref="K20:L20"/>
    <mergeCell ref="M20:N20"/>
    <mergeCell ref="AM18:AN18"/>
    <mergeCell ref="A1:AN1"/>
    <mergeCell ref="G5:H5"/>
    <mergeCell ref="I5:J5"/>
    <mergeCell ref="K5:L5"/>
    <mergeCell ref="M5:N5"/>
    <mergeCell ref="AJ3:AL3"/>
    <mergeCell ref="AM3:AN3"/>
    <mergeCell ref="G3:U3"/>
    <mergeCell ref="B3:F3"/>
    <mergeCell ref="V3:AF3"/>
    <mergeCell ref="AG3:AI3"/>
    <mergeCell ref="B18:F18"/>
    <mergeCell ref="G18:U18"/>
    <mergeCell ref="V18:AF18"/>
    <mergeCell ref="AG18:AI18"/>
    <mergeCell ref="AJ18:AL18"/>
  </mergeCells>
  <pageMargins left="0.25" right="0.25" top="0.75" bottom="0.75" header="0.3" footer="0.3"/>
  <pageSetup paperSize="17" scale="50" fitToHeight="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Y76"/>
  <sheetViews>
    <sheetView tabSelected="1" zoomScale="90" zoomScaleNormal="90" workbookViewId="0">
      <selection activeCell="M9" sqref="M9"/>
    </sheetView>
  </sheetViews>
  <sheetFormatPr defaultRowHeight="15" x14ac:dyDescent="0.25"/>
  <cols>
    <col min="1" max="1" width="26.5703125" style="126" customWidth="1"/>
    <col min="2" max="2" width="32.85546875" style="127" customWidth="1"/>
    <col min="3" max="3" width="18" style="126" customWidth="1"/>
    <col min="4" max="4" width="19.7109375" style="126" customWidth="1"/>
    <col min="5" max="5" width="14.28515625" style="126" customWidth="1"/>
    <col min="6" max="6" width="20.85546875" style="126" customWidth="1"/>
    <col min="7" max="7" width="21.5703125" style="126" customWidth="1"/>
    <col min="8" max="8" width="25.5703125" style="126" customWidth="1"/>
    <col min="9" max="9" width="25.5703125" style="187" customWidth="1"/>
    <col min="10" max="10" width="27.5703125" style="187" customWidth="1"/>
    <col min="11" max="11" width="28" style="126" customWidth="1"/>
    <col min="12" max="12" width="17.28515625" style="126" bestFit="1" customWidth="1"/>
    <col min="13" max="13" width="9.140625" style="126"/>
    <col min="14" max="14" width="10.5703125" style="126" bestFit="1" customWidth="1"/>
    <col min="15" max="16384" width="9.140625" style="126"/>
  </cols>
  <sheetData>
    <row r="2" spans="1:25" ht="15" customHeight="1" x14ac:dyDescent="0.25">
      <c r="B2" s="126"/>
      <c r="C2" s="248" t="s">
        <v>98</v>
      </c>
      <c r="D2" s="248"/>
      <c r="E2" s="248"/>
      <c r="F2" s="248"/>
      <c r="G2" s="248"/>
      <c r="H2" s="248"/>
      <c r="I2" s="248"/>
      <c r="J2" s="248"/>
      <c r="K2" s="248"/>
      <c r="L2" s="248"/>
    </row>
    <row r="3" spans="1:25" ht="15" customHeight="1" x14ac:dyDescent="0.25">
      <c r="B3" s="131"/>
      <c r="C3" s="248"/>
      <c r="D3" s="248"/>
      <c r="E3" s="248"/>
      <c r="F3" s="248"/>
      <c r="G3" s="248"/>
      <c r="H3" s="248"/>
      <c r="I3" s="248"/>
      <c r="J3" s="248"/>
      <c r="K3" s="248"/>
      <c r="L3" s="248"/>
    </row>
    <row r="4" spans="1:25" ht="15" customHeight="1" x14ac:dyDescent="0.25">
      <c r="B4" s="131"/>
      <c r="C4" s="248"/>
      <c r="D4" s="248"/>
      <c r="E4" s="248"/>
      <c r="F4" s="248"/>
      <c r="G4" s="248"/>
      <c r="H4" s="248"/>
      <c r="I4" s="248"/>
      <c r="J4" s="248"/>
      <c r="K4" s="248"/>
      <c r="L4" s="248"/>
    </row>
    <row r="5" spans="1:25" ht="15" customHeight="1" x14ac:dyDescent="0.25">
      <c r="B5" s="131"/>
      <c r="C5" s="248"/>
      <c r="D5" s="248"/>
      <c r="E5" s="248"/>
      <c r="F5" s="248"/>
      <c r="G5" s="248"/>
      <c r="H5" s="248"/>
      <c r="I5" s="248"/>
      <c r="J5" s="248"/>
      <c r="K5" s="248"/>
      <c r="L5" s="248"/>
    </row>
    <row r="6" spans="1:25" s="125" customFormat="1" ht="15" customHeight="1" x14ac:dyDescent="0.25">
      <c r="A6" s="132"/>
      <c r="B6" s="131"/>
      <c r="C6" s="249"/>
      <c r="D6" s="249"/>
      <c r="E6" s="249"/>
      <c r="F6" s="249"/>
      <c r="G6" s="249"/>
      <c r="H6" s="249"/>
      <c r="I6" s="249"/>
      <c r="J6" s="249"/>
      <c r="K6" s="249"/>
      <c r="L6" s="249"/>
      <c r="P6" s="129"/>
      <c r="Q6" s="129"/>
      <c r="R6" s="129"/>
      <c r="S6" s="129"/>
      <c r="T6" s="129"/>
      <c r="U6" s="129"/>
      <c r="V6" s="129"/>
      <c r="W6" s="129"/>
      <c r="X6" s="129"/>
      <c r="Y6" s="129"/>
    </row>
    <row r="7" spans="1:25" s="128" customFormat="1" ht="32.25" thickBot="1" x14ac:dyDescent="0.3">
      <c r="A7" s="152" t="s">
        <v>108</v>
      </c>
      <c r="B7" s="152" t="s">
        <v>109</v>
      </c>
      <c r="C7" s="146" t="s">
        <v>165</v>
      </c>
      <c r="D7" s="146" t="s">
        <v>166</v>
      </c>
      <c r="E7" s="146" t="s">
        <v>167</v>
      </c>
      <c r="F7" s="146" t="s">
        <v>168</v>
      </c>
      <c r="G7" s="146" t="s">
        <v>106</v>
      </c>
      <c r="H7" s="146" t="s">
        <v>171</v>
      </c>
      <c r="I7" s="146" t="s">
        <v>171</v>
      </c>
      <c r="J7" s="201" t="s">
        <v>93</v>
      </c>
      <c r="K7" s="146" t="s">
        <v>82</v>
      </c>
      <c r="L7" s="164" t="s">
        <v>181</v>
      </c>
      <c r="P7" s="130"/>
      <c r="Q7" s="130"/>
    </row>
    <row r="8" spans="1:25" ht="16.5" thickBot="1" x14ac:dyDescent="0.3">
      <c r="A8" s="225" t="s">
        <v>47</v>
      </c>
      <c r="B8" s="153" t="s">
        <v>77</v>
      </c>
      <c r="C8" s="135">
        <v>295</v>
      </c>
      <c r="D8" s="141">
        <v>3389</v>
      </c>
      <c r="E8" s="135">
        <v>6913</v>
      </c>
      <c r="F8" s="135">
        <v>4096</v>
      </c>
      <c r="G8" s="135">
        <v>11140</v>
      </c>
      <c r="H8" s="135" t="s">
        <v>169</v>
      </c>
      <c r="I8"/>
      <c r="J8">
        <v>0</v>
      </c>
      <c r="K8" t="s">
        <v>160</v>
      </c>
      <c r="L8" s="166">
        <f>SUM(C8,D8,E8,F8:G8)</f>
        <v>25833</v>
      </c>
    </row>
    <row r="9" spans="1:25" ht="16.5" thickBot="1" x14ac:dyDescent="0.3">
      <c r="A9" s="226"/>
      <c r="B9" s="154" t="s">
        <v>38</v>
      </c>
      <c r="C9" s="134">
        <v>1405</v>
      </c>
      <c r="D9" s="134">
        <v>5758</v>
      </c>
      <c r="E9" s="134">
        <v>7800</v>
      </c>
      <c r="F9" s="134">
        <v>5410</v>
      </c>
      <c r="G9" s="134">
        <v>8500</v>
      </c>
      <c r="H9" s="135" t="s">
        <v>97</v>
      </c>
      <c r="I9"/>
      <c r="J9">
        <v>0</v>
      </c>
      <c r="K9" s="135">
        <v>0</v>
      </c>
      <c r="L9" s="166">
        <f>SUM(C9,D9,E9,F9,G9)</f>
        <v>28873</v>
      </c>
    </row>
    <row r="10" spans="1:25" ht="16.5" thickBot="1" x14ac:dyDescent="0.3">
      <c r="A10" s="226"/>
      <c r="B10" s="153" t="s">
        <v>87</v>
      </c>
      <c r="C10" s="145">
        <v>2881</v>
      </c>
      <c r="D10" s="145">
        <v>5380</v>
      </c>
      <c r="E10" s="145">
        <v>7477</v>
      </c>
      <c r="F10" s="145">
        <v>1359</v>
      </c>
      <c r="G10" s="145">
        <v>4005</v>
      </c>
      <c r="H10" s="135" t="s">
        <v>100</v>
      </c>
      <c r="I10"/>
      <c r="J10">
        <v>0</v>
      </c>
      <c r="K10" s="135">
        <v>0</v>
      </c>
      <c r="L10" s="199">
        <f>SUM(C10,D10,F10,E10,G10)</f>
        <v>21102</v>
      </c>
    </row>
    <row r="11" spans="1:25" ht="16.5" thickBot="1" x14ac:dyDescent="0.3">
      <c r="A11" s="226"/>
      <c r="B11" s="153" t="s">
        <v>14</v>
      </c>
      <c r="C11" s="134">
        <v>216</v>
      </c>
      <c r="D11" s="142">
        <v>10010</v>
      </c>
      <c r="E11" s="134">
        <v>10296</v>
      </c>
      <c r="F11" s="134">
        <v>12556</v>
      </c>
      <c r="G11" s="134">
        <v>12576</v>
      </c>
      <c r="H11" s="200" t="s">
        <v>161</v>
      </c>
      <c r="I11"/>
      <c r="J11" t="s">
        <v>95</v>
      </c>
      <c r="K11" s="135">
        <v>0</v>
      </c>
      <c r="L11" s="166">
        <f>SUM(C11,D11,E11,F11,G11)</f>
        <v>45654</v>
      </c>
    </row>
    <row r="12" spans="1:25" ht="16.5" thickBot="1" x14ac:dyDescent="0.3">
      <c r="A12" s="226"/>
      <c r="B12" s="153" t="s">
        <v>12</v>
      </c>
      <c r="C12" s="134">
        <v>197</v>
      </c>
      <c r="D12" s="135">
        <v>3607</v>
      </c>
      <c r="E12" s="135">
        <v>17149</v>
      </c>
      <c r="F12" s="135">
        <v>18618</v>
      </c>
      <c r="G12" s="135">
        <v>9908</v>
      </c>
      <c r="H12" s="200" t="s">
        <v>170</v>
      </c>
      <c r="I12"/>
      <c r="J12" t="s">
        <v>95</v>
      </c>
      <c r="K12" s="135">
        <v>0</v>
      </c>
      <c r="L12" s="166">
        <f>SUM(C12:K12)</f>
        <v>49479</v>
      </c>
    </row>
    <row r="13" spans="1:25" ht="16.5" thickBot="1" x14ac:dyDescent="0.3">
      <c r="A13" s="226"/>
      <c r="B13" s="153" t="s">
        <v>17</v>
      </c>
      <c r="C13" s="134">
        <v>1086</v>
      </c>
      <c r="D13" s="134">
        <v>8860</v>
      </c>
      <c r="E13" s="134">
        <v>3985</v>
      </c>
      <c r="F13" s="134">
        <v>2470</v>
      </c>
      <c r="G13" s="134">
        <v>2297</v>
      </c>
      <c r="H13" s="200" t="s">
        <v>164</v>
      </c>
      <c r="I13"/>
      <c r="J13" t="s">
        <v>95</v>
      </c>
      <c r="K13" s="135" t="s">
        <v>136</v>
      </c>
      <c r="L13" s="166">
        <f>SUM(C13,D13,E13,F13,G13)</f>
        <v>18698</v>
      </c>
    </row>
    <row r="14" spans="1:25" ht="16.5" thickBot="1" x14ac:dyDescent="0.3">
      <c r="A14" s="226"/>
      <c r="B14" s="153" t="s">
        <v>39</v>
      </c>
      <c r="C14" s="134">
        <v>984</v>
      </c>
      <c r="D14" s="134">
        <v>7484</v>
      </c>
      <c r="E14" s="134">
        <v>2643</v>
      </c>
      <c r="F14" s="134">
        <v>8722</v>
      </c>
      <c r="G14" s="134">
        <v>7035</v>
      </c>
      <c r="H14" s="200" t="s">
        <v>120</v>
      </c>
      <c r="I14"/>
      <c r="J14" t="s">
        <v>95</v>
      </c>
      <c r="K14" s="135">
        <v>0</v>
      </c>
      <c r="L14" s="166">
        <f>SUM(C14:K14)</f>
        <v>26868</v>
      </c>
    </row>
    <row r="15" spans="1:25" ht="16.5" thickBot="1" x14ac:dyDescent="0.3">
      <c r="A15" s="226"/>
      <c r="B15" s="153" t="s">
        <v>16</v>
      </c>
      <c r="C15" s="134">
        <v>1240</v>
      </c>
      <c r="D15" s="134">
        <v>11297</v>
      </c>
      <c r="E15" s="134">
        <v>8090</v>
      </c>
      <c r="F15" s="134">
        <v>14566</v>
      </c>
      <c r="G15" s="134">
        <v>15793</v>
      </c>
      <c r="H15" s="200" t="s">
        <v>170</v>
      </c>
      <c r="I15"/>
      <c r="J15" t="s">
        <v>95</v>
      </c>
      <c r="K15" s="135">
        <v>0</v>
      </c>
      <c r="L15" s="166">
        <f>SUM(C15,D15,E15,F15,G15)</f>
        <v>50986</v>
      </c>
    </row>
    <row r="16" spans="1:25" ht="16.5" thickBot="1" x14ac:dyDescent="0.3">
      <c r="A16" s="226"/>
      <c r="B16" s="153" t="s">
        <v>37</v>
      </c>
      <c r="C16" s="134">
        <v>0</v>
      </c>
      <c r="D16" s="134">
        <v>6126</v>
      </c>
      <c r="E16" s="134">
        <v>12117.67</v>
      </c>
      <c r="F16" s="134">
        <v>3829.6</v>
      </c>
      <c r="G16" s="134">
        <v>4294.25</v>
      </c>
      <c r="H16" s="200" t="s">
        <v>97</v>
      </c>
      <c r="I16"/>
      <c r="J16"/>
      <c r="K16" s="135">
        <v>0</v>
      </c>
      <c r="L16" s="166">
        <f>SUM(C16:K16)</f>
        <v>26367.519999999997</v>
      </c>
    </row>
    <row r="17" spans="1:16" ht="16.5" thickBot="1" x14ac:dyDescent="0.3">
      <c r="A17" s="226"/>
      <c r="B17" s="155" t="s">
        <v>13</v>
      </c>
      <c r="C17" s="134">
        <v>1796</v>
      </c>
      <c r="D17" s="134">
        <v>5154</v>
      </c>
      <c r="E17" s="134">
        <v>16008</v>
      </c>
      <c r="F17" s="134">
        <v>3168</v>
      </c>
      <c r="G17" s="134">
        <v>12848</v>
      </c>
      <c r="H17" s="200" t="s">
        <v>170</v>
      </c>
      <c r="I17"/>
      <c r="J17" t="s">
        <v>95</v>
      </c>
      <c r="K17" s="135" t="s">
        <v>123</v>
      </c>
      <c r="L17" s="166">
        <f t="shared" ref="L17:L25" si="0">SUM(C17,D17,E17,F17,G17)</f>
        <v>38974</v>
      </c>
    </row>
    <row r="18" spans="1:16" ht="16.5" thickBot="1" x14ac:dyDescent="0.3">
      <c r="A18" s="226"/>
      <c r="B18" s="153" t="s">
        <v>15</v>
      </c>
      <c r="C18" s="135">
        <v>2432</v>
      </c>
      <c r="D18" s="135">
        <v>7102</v>
      </c>
      <c r="E18" s="135">
        <v>14000</v>
      </c>
      <c r="F18" s="135">
        <v>16823</v>
      </c>
      <c r="G18" s="135">
        <v>12703</v>
      </c>
      <c r="H18" s="200" t="s">
        <v>96</v>
      </c>
      <c r="I18"/>
      <c r="J18" t="s">
        <v>95</v>
      </c>
      <c r="K18" s="135"/>
      <c r="L18" s="166">
        <f t="shared" si="0"/>
        <v>53060</v>
      </c>
    </row>
    <row r="19" spans="1:16" ht="16.5" thickBot="1" x14ac:dyDescent="0.3">
      <c r="A19" s="227"/>
      <c r="B19" s="149" t="s">
        <v>157</v>
      </c>
      <c r="C19" s="135">
        <v>1848</v>
      </c>
      <c r="D19" s="135">
        <v>5503</v>
      </c>
      <c r="E19" s="135">
        <v>6099</v>
      </c>
      <c r="F19" s="135">
        <v>13357</v>
      </c>
      <c r="G19" s="135">
        <v>9912</v>
      </c>
      <c r="H19" s="200" t="s">
        <v>96</v>
      </c>
      <c r="I19"/>
      <c r="J19" t="s">
        <v>95</v>
      </c>
      <c r="K19" s="135">
        <v>17993</v>
      </c>
      <c r="L19" s="166">
        <f t="shared" si="0"/>
        <v>36719</v>
      </c>
    </row>
    <row r="20" spans="1:16" ht="16.5" thickBot="1" x14ac:dyDescent="0.3">
      <c r="A20" s="225" t="s">
        <v>48</v>
      </c>
      <c r="B20" s="149" t="s">
        <v>49</v>
      </c>
      <c r="C20" s="141">
        <v>671.66</v>
      </c>
      <c r="D20" s="141">
        <v>4754.5600000000004</v>
      </c>
      <c r="E20" s="141">
        <v>2594.23</v>
      </c>
      <c r="F20" s="141">
        <v>2528.5</v>
      </c>
      <c r="G20" s="141">
        <v>10413.530000000001</v>
      </c>
      <c r="H20" s="143" t="s">
        <v>102</v>
      </c>
      <c r="I20"/>
      <c r="J20">
        <v>0</v>
      </c>
      <c r="K20" s="135">
        <v>0</v>
      </c>
      <c r="L20" s="168">
        <f t="shared" si="0"/>
        <v>20962.480000000003</v>
      </c>
    </row>
    <row r="21" spans="1:16" ht="16.5" thickBot="1" x14ac:dyDescent="0.3">
      <c r="A21" s="227"/>
      <c r="B21" s="149" t="s">
        <v>50</v>
      </c>
      <c r="C21" s="138">
        <v>2327</v>
      </c>
      <c r="D21" s="138">
        <v>6308</v>
      </c>
      <c r="E21" s="138">
        <v>2944</v>
      </c>
      <c r="F21" s="138">
        <v>4433.22</v>
      </c>
      <c r="G21" s="138">
        <v>4599</v>
      </c>
      <c r="H21" s="135" t="s">
        <v>96</v>
      </c>
      <c r="I21"/>
      <c r="J21">
        <v>0</v>
      </c>
      <c r="K21" s="135">
        <v>0</v>
      </c>
      <c r="L21" s="169">
        <f t="shared" si="0"/>
        <v>20611.22</v>
      </c>
    </row>
    <row r="22" spans="1:16" ht="16.5" thickBot="1" x14ac:dyDescent="0.3">
      <c r="A22" s="151" t="s">
        <v>51</v>
      </c>
      <c r="B22" s="149" t="s">
        <v>53</v>
      </c>
      <c r="C22" s="141">
        <v>858</v>
      </c>
      <c r="D22" s="141">
        <v>1197</v>
      </c>
      <c r="E22" s="141">
        <v>3072</v>
      </c>
      <c r="F22" s="141">
        <v>2378</v>
      </c>
      <c r="G22" s="141">
        <v>2026</v>
      </c>
      <c r="H22" s="141">
        <v>0</v>
      </c>
      <c r="I22"/>
      <c r="J22">
        <v>0</v>
      </c>
      <c r="K22" s="135">
        <v>0</v>
      </c>
      <c r="L22" s="168">
        <f t="shared" si="0"/>
        <v>9531</v>
      </c>
    </row>
    <row r="23" spans="1:16" ht="16.5" thickBot="1" x14ac:dyDescent="0.3">
      <c r="A23" s="225" t="s">
        <v>46</v>
      </c>
      <c r="B23" s="149" t="s">
        <v>2</v>
      </c>
      <c r="C23" s="135">
        <v>1131</v>
      </c>
      <c r="D23" s="135">
        <v>5944</v>
      </c>
      <c r="E23" s="135">
        <v>3955</v>
      </c>
      <c r="F23" s="135">
        <v>9978</v>
      </c>
      <c r="G23" s="135">
        <v>8963</v>
      </c>
      <c r="H23" s="135" t="s">
        <v>97</v>
      </c>
      <c r="I23"/>
      <c r="J23" t="s">
        <v>95</v>
      </c>
      <c r="K23" s="135">
        <v>0</v>
      </c>
      <c r="L23" s="166">
        <f t="shared" si="0"/>
        <v>29971</v>
      </c>
    </row>
    <row r="24" spans="1:16" ht="16.5" thickBot="1" x14ac:dyDescent="0.3">
      <c r="A24" s="226"/>
      <c r="B24" s="149" t="s">
        <v>107</v>
      </c>
      <c r="C24" s="141">
        <v>1898</v>
      </c>
      <c r="D24" s="135">
        <v>5944</v>
      </c>
      <c r="E24" s="141">
        <v>5356</v>
      </c>
      <c r="F24" s="135">
        <v>9978</v>
      </c>
      <c r="G24" s="135">
        <v>8963</v>
      </c>
      <c r="H24" s="135" t="s">
        <v>97</v>
      </c>
      <c r="I24"/>
      <c r="J24" t="s">
        <v>95</v>
      </c>
      <c r="K24" s="135">
        <v>0</v>
      </c>
      <c r="L24" s="168">
        <f t="shared" si="0"/>
        <v>32139</v>
      </c>
    </row>
    <row r="25" spans="1:16" ht="16.5" thickBot="1" x14ac:dyDescent="0.3">
      <c r="A25" s="226"/>
      <c r="B25" s="149" t="s">
        <v>91</v>
      </c>
      <c r="C25" s="141">
        <v>1961</v>
      </c>
      <c r="D25" s="135">
        <v>5944</v>
      </c>
      <c r="E25" s="141">
        <v>6868</v>
      </c>
      <c r="F25" s="135">
        <v>9978</v>
      </c>
      <c r="G25" s="135">
        <v>8963</v>
      </c>
      <c r="H25" s="135" t="s">
        <v>97</v>
      </c>
      <c r="I25"/>
      <c r="J25" t="s">
        <v>95</v>
      </c>
      <c r="K25" s="135">
        <v>0</v>
      </c>
      <c r="L25" s="168">
        <f t="shared" si="0"/>
        <v>33714</v>
      </c>
    </row>
    <row r="26" spans="1:16" ht="16.5" thickBot="1" x14ac:dyDescent="0.3">
      <c r="A26" s="226"/>
      <c r="B26" s="149" t="s">
        <v>1</v>
      </c>
      <c r="C26" s="135">
        <v>1267.5</v>
      </c>
      <c r="D26" s="135">
        <v>6917</v>
      </c>
      <c r="E26" s="135">
        <v>13454</v>
      </c>
      <c r="F26" s="135">
        <v>3274</v>
      </c>
      <c r="G26" s="135">
        <v>7186</v>
      </c>
      <c r="H26" s="135" t="s">
        <v>92</v>
      </c>
      <c r="I26"/>
      <c r="J26" t="s">
        <v>95</v>
      </c>
      <c r="K26" s="135" t="s">
        <v>101</v>
      </c>
      <c r="L26" s="166">
        <f>SUM(C26,D26,E26,F26,G26,)</f>
        <v>32098.5</v>
      </c>
    </row>
    <row r="27" spans="1:16" ht="16.5" thickBot="1" x14ac:dyDescent="0.3">
      <c r="A27" s="226"/>
      <c r="B27" s="153" t="s">
        <v>73</v>
      </c>
      <c r="C27" s="140">
        <v>650</v>
      </c>
      <c r="D27" s="135">
        <v>4251</v>
      </c>
      <c r="E27" s="135">
        <v>3165</v>
      </c>
      <c r="F27" s="135" t="s">
        <v>156</v>
      </c>
      <c r="G27" s="135">
        <v>4446</v>
      </c>
      <c r="H27" s="135" t="s">
        <v>92</v>
      </c>
      <c r="I27"/>
      <c r="J27" t="s">
        <v>95</v>
      </c>
      <c r="K27" s="135">
        <v>0</v>
      </c>
      <c r="L27" s="166">
        <f>SUM(C27,D27,E27,G27)</f>
        <v>12512</v>
      </c>
    </row>
    <row r="28" spans="1:16" ht="16.5" thickBot="1" x14ac:dyDescent="0.3">
      <c r="A28" s="227"/>
      <c r="B28" s="150" t="s">
        <v>3</v>
      </c>
      <c r="C28" s="135">
        <v>1859</v>
      </c>
      <c r="D28" s="135">
        <v>12957</v>
      </c>
      <c r="E28" s="135">
        <v>2500</v>
      </c>
      <c r="F28" s="135">
        <v>1369</v>
      </c>
      <c r="G28" s="135">
        <v>1859</v>
      </c>
      <c r="H28" s="135" t="s">
        <v>97</v>
      </c>
      <c r="I28"/>
      <c r="J28" t="s">
        <v>95</v>
      </c>
      <c r="K28" s="134">
        <v>0</v>
      </c>
      <c r="L28" s="166">
        <f t="shared" ref="L28:L36" si="1">SUM(C28,D28,E28,F28,G28)</f>
        <v>20544</v>
      </c>
    </row>
    <row r="29" spans="1:16" s="187" customFormat="1" ht="16.5" thickBot="1" x14ac:dyDescent="0.3">
      <c r="A29" s="225" t="s">
        <v>69</v>
      </c>
      <c r="B29" s="148" t="s">
        <v>74</v>
      </c>
      <c r="C29" s="189">
        <v>560</v>
      </c>
      <c r="D29" s="189">
        <v>5800</v>
      </c>
      <c r="E29" s="189">
        <v>4967</v>
      </c>
      <c r="F29" s="142">
        <v>7837</v>
      </c>
      <c r="G29" s="189">
        <v>10474</v>
      </c>
      <c r="H29" s="189" t="s">
        <v>105</v>
      </c>
      <c r="I29"/>
      <c r="J29">
        <v>0</v>
      </c>
      <c r="K29" s="189">
        <v>0</v>
      </c>
      <c r="L29" s="190">
        <f t="shared" si="1"/>
        <v>29638</v>
      </c>
      <c r="M29"/>
      <c r="N29"/>
      <c r="O29"/>
      <c r="P29"/>
    </row>
    <row r="30" spans="1:16" ht="16.5" thickBot="1" x14ac:dyDescent="0.3">
      <c r="A30" s="226"/>
      <c r="B30" s="148" t="s">
        <v>6</v>
      </c>
      <c r="C30" s="134">
        <v>13174</v>
      </c>
      <c r="D30" s="134">
        <v>7009</v>
      </c>
      <c r="E30" s="134">
        <v>13174</v>
      </c>
      <c r="F30" s="134">
        <v>11478</v>
      </c>
      <c r="G30" s="134">
        <v>10835</v>
      </c>
      <c r="H30" s="135" t="s">
        <v>92</v>
      </c>
      <c r="I30" t="s">
        <v>175</v>
      </c>
      <c r="J30" t="s">
        <v>95</v>
      </c>
      <c r="K30" s="134">
        <v>0</v>
      </c>
      <c r="L30" s="166">
        <f t="shared" si="1"/>
        <v>55670</v>
      </c>
    </row>
    <row r="31" spans="1:16" ht="16.5" thickBot="1" x14ac:dyDescent="0.3">
      <c r="A31" s="226"/>
      <c r="B31" s="149" t="s">
        <v>25</v>
      </c>
      <c r="C31" s="134">
        <v>10930</v>
      </c>
      <c r="D31" s="134">
        <v>5800</v>
      </c>
      <c r="E31" s="134">
        <v>13905</v>
      </c>
      <c r="F31" s="134">
        <v>17507</v>
      </c>
      <c r="G31" s="134">
        <v>10835</v>
      </c>
      <c r="H31" s="135" t="s">
        <v>92</v>
      </c>
      <c r="I31"/>
      <c r="J31" t="s">
        <v>95</v>
      </c>
      <c r="K31" s="134">
        <v>0</v>
      </c>
      <c r="L31" s="166">
        <f t="shared" si="1"/>
        <v>58977</v>
      </c>
    </row>
    <row r="32" spans="1:16" ht="16.5" thickBot="1" x14ac:dyDescent="0.3">
      <c r="A32" s="226"/>
      <c r="B32" s="149" t="s">
        <v>75</v>
      </c>
      <c r="C32" s="134">
        <v>1909</v>
      </c>
      <c r="D32" s="134">
        <v>5732</v>
      </c>
      <c r="E32" s="134">
        <v>4471</v>
      </c>
      <c r="F32" s="134">
        <v>11478</v>
      </c>
      <c r="G32" s="134">
        <v>9449</v>
      </c>
      <c r="H32" s="135" t="s">
        <v>97</v>
      </c>
      <c r="I32"/>
      <c r="J32" t="s">
        <v>95</v>
      </c>
      <c r="K32" s="135" t="s">
        <v>104</v>
      </c>
      <c r="L32" s="166">
        <f t="shared" si="1"/>
        <v>33039</v>
      </c>
    </row>
    <row r="33" spans="1:23" ht="16.5" thickBot="1" x14ac:dyDescent="0.3">
      <c r="A33" s="226"/>
      <c r="B33" s="149" t="s">
        <v>76</v>
      </c>
      <c r="C33" s="134">
        <v>678</v>
      </c>
      <c r="D33" s="134">
        <v>7009</v>
      </c>
      <c r="E33" s="134">
        <v>1320</v>
      </c>
      <c r="F33" s="134">
        <v>10599</v>
      </c>
      <c r="G33" s="134">
        <v>9406</v>
      </c>
      <c r="H33" s="135" t="s">
        <v>170</v>
      </c>
      <c r="I33"/>
      <c r="J33" t="s">
        <v>95</v>
      </c>
      <c r="K33" s="135">
        <v>0</v>
      </c>
      <c r="L33" s="166">
        <f t="shared" si="1"/>
        <v>29012</v>
      </c>
    </row>
    <row r="34" spans="1:23" s="194" customFormat="1" ht="15.75" x14ac:dyDescent="0.25">
      <c r="A34" s="226"/>
      <c r="B34" s="193" t="s">
        <v>10</v>
      </c>
      <c r="C34" s="200">
        <v>678</v>
      </c>
      <c r="D34" s="200">
        <v>6625</v>
      </c>
      <c r="E34" s="200">
        <v>6010</v>
      </c>
      <c r="F34" s="200">
        <v>11478</v>
      </c>
      <c r="G34" s="200">
        <v>8353</v>
      </c>
      <c r="H34" s="200" t="s">
        <v>97</v>
      </c>
      <c r="I34" t="s">
        <v>176</v>
      </c>
      <c r="J34" t="s">
        <v>95</v>
      </c>
      <c r="K34" s="200">
        <v>0</v>
      </c>
      <c r="L34" s="200">
        <f t="shared" si="1"/>
        <v>33144</v>
      </c>
      <c r="M34"/>
      <c r="N34"/>
      <c r="O34"/>
      <c r="P34"/>
      <c r="Q34"/>
      <c r="R34"/>
      <c r="S34"/>
      <c r="T34"/>
      <c r="U34"/>
      <c r="V34"/>
      <c r="W34"/>
    </row>
    <row r="35" spans="1:23" s="194" customFormat="1" ht="15.75" x14ac:dyDescent="0.25">
      <c r="A35" s="226"/>
      <c r="B35" s="193" t="s">
        <v>5</v>
      </c>
      <c r="C35" s="189">
        <v>560</v>
      </c>
      <c r="D35" s="189">
        <v>7009</v>
      </c>
      <c r="E35" s="189">
        <v>7421</v>
      </c>
      <c r="F35" s="189">
        <v>11478</v>
      </c>
      <c r="G35" s="189">
        <v>15716</v>
      </c>
      <c r="H35" s="200" t="s">
        <v>96</v>
      </c>
      <c r="I35"/>
      <c r="J35" t="s">
        <v>95</v>
      </c>
      <c r="K35" s="200">
        <v>0</v>
      </c>
      <c r="L35" s="189">
        <f t="shared" si="1"/>
        <v>42184</v>
      </c>
      <c r="M35"/>
      <c r="N35"/>
      <c r="O35"/>
      <c r="P35"/>
      <c r="Q35"/>
      <c r="R35"/>
      <c r="S35"/>
      <c r="T35"/>
      <c r="U35"/>
      <c r="V35"/>
      <c r="W35"/>
    </row>
    <row r="36" spans="1:23" s="194" customFormat="1" ht="15.75" x14ac:dyDescent="0.25">
      <c r="A36" s="226"/>
      <c r="B36" s="193" t="s">
        <v>90</v>
      </c>
      <c r="C36" s="189">
        <v>560</v>
      </c>
      <c r="D36" s="189">
        <v>7009</v>
      </c>
      <c r="E36" s="189">
        <v>10838</v>
      </c>
      <c r="F36" s="189">
        <v>11478</v>
      </c>
      <c r="G36" s="189">
        <v>15716</v>
      </c>
      <c r="H36" s="200" t="s">
        <v>179</v>
      </c>
      <c r="I36"/>
      <c r="J36" t="s">
        <v>95</v>
      </c>
      <c r="K36" s="200">
        <v>0</v>
      </c>
      <c r="L36" s="189">
        <f t="shared" si="1"/>
        <v>45601</v>
      </c>
      <c r="M36"/>
      <c r="N36"/>
      <c r="O36"/>
      <c r="P36"/>
      <c r="Q36"/>
      <c r="R36"/>
      <c r="S36"/>
      <c r="T36"/>
      <c r="U36"/>
      <c r="V36"/>
      <c r="W36"/>
    </row>
    <row r="37" spans="1:23" s="191" customFormat="1" ht="15.75" x14ac:dyDescent="0.25">
      <c r="A37" s="226"/>
      <c r="B37" s="193" t="s">
        <v>85</v>
      </c>
      <c r="C37" s="189">
        <v>678</v>
      </c>
      <c r="D37" s="189">
        <v>7009</v>
      </c>
      <c r="E37" s="189">
        <v>13832</v>
      </c>
      <c r="F37" s="189" t="s">
        <v>178</v>
      </c>
      <c r="G37" s="189">
        <v>9406</v>
      </c>
      <c r="H37" s="200" t="s">
        <v>99</v>
      </c>
      <c r="I37"/>
      <c r="J37" t="s">
        <v>95</v>
      </c>
      <c r="K37" s="200">
        <v>0</v>
      </c>
      <c r="L37" s="189">
        <f>SUM(C37,D37,E37,G37)</f>
        <v>30925</v>
      </c>
      <c r="M37"/>
      <c r="N37"/>
      <c r="O37"/>
      <c r="P37"/>
      <c r="Q37"/>
      <c r="R37"/>
      <c r="S37"/>
      <c r="T37"/>
      <c r="U37"/>
      <c r="V37"/>
      <c r="W37"/>
    </row>
    <row r="38" spans="1:23" s="194" customFormat="1" ht="15.75" x14ac:dyDescent="0.25">
      <c r="A38" s="226"/>
      <c r="B38" s="193" t="s">
        <v>180</v>
      </c>
      <c r="C38" s="189">
        <v>678</v>
      </c>
      <c r="D38" s="189">
        <v>7009</v>
      </c>
      <c r="E38" s="189">
        <v>8823</v>
      </c>
      <c r="F38" s="189">
        <v>2870</v>
      </c>
      <c r="G38" s="189">
        <v>7780</v>
      </c>
      <c r="H38" s="200" t="s">
        <v>97</v>
      </c>
      <c r="I38"/>
      <c r="J38">
        <v>0</v>
      </c>
      <c r="K38" s="200">
        <v>0</v>
      </c>
      <c r="L38" s="189">
        <f t="shared" ref="L38:L43" si="2">SUM(C38,D38,E38,F38,G38)</f>
        <v>27160</v>
      </c>
      <c r="M38"/>
      <c r="N38"/>
      <c r="O38"/>
      <c r="P38"/>
      <c r="Q38"/>
      <c r="R38"/>
      <c r="S38"/>
      <c r="T38"/>
      <c r="U38"/>
      <c r="V38"/>
      <c r="W38"/>
    </row>
    <row r="39" spans="1:23" s="195" customFormat="1" ht="15.75" x14ac:dyDescent="0.25">
      <c r="A39" s="226"/>
      <c r="B39" s="197" t="s">
        <v>7</v>
      </c>
      <c r="C39" s="189">
        <v>678</v>
      </c>
      <c r="D39" s="189">
        <v>6591.51</v>
      </c>
      <c r="E39" s="189">
        <v>8253.84</v>
      </c>
      <c r="F39" s="189">
        <v>10700</v>
      </c>
      <c r="G39" s="189">
        <v>10031.24</v>
      </c>
      <c r="H39" s="200" t="s">
        <v>120</v>
      </c>
      <c r="I39"/>
      <c r="J39" t="s">
        <v>95</v>
      </c>
      <c r="K39" s="200">
        <v>0</v>
      </c>
      <c r="L39" s="189">
        <f t="shared" si="2"/>
        <v>36254.589999999997</v>
      </c>
      <c r="M39"/>
      <c r="N39"/>
      <c r="O39"/>
      <c r="P39"/>
      <c r="Q39"/>
      <c r="R39"/>
      <c r="S39"/>
      <c r="T39"/>
      <c r="U39"/>
      <c r="V39"/>
      <c r="W39"/>
    </row>
    <row r="40" spans="1:23" s="195" customFormat="1" ht="15" customHeight="1" x14ac:dyDescent="0.25">
      <c r="A40" s="226"/>
      <c r="B40" s="196" t="s">
        <v>8</v>
      </c>
      <c r="C40" s="189">
        <v>678</v>
      </c>
      <c r="D40" s="189">
        <v>7009</v>
      </c>
      <c r="E40" s="189">
        <v>12790</v>
      </c>
      <c r="F40" s="189">
        <v>8543</v>
      </c>
      <c r="G40" s="189">
        <v>6561</v>
      </c>
      <c r="H40" s="200" t="s">
        <v>170</v>
      </c>
      <c r="I40"/>
      <c r="J40" t="s">
        <v>95</v>
      </c>
      <c r="K40" s="200" t="s">
        <v>135</v>
      </c>
      <c r="L40" s="189">
        <f t="shared" si="2"/>
        <v>35581</v>
      </c>
      <c r="M40"/>
      <c r="N40"/>
      <c r="O40"/>
      <c r="P40"/>
      <c r="Q40"/>
      <c r="R40"/>
      <c r="S40"/>
      <c r="T40"/>
      <c r="U40"/>
      <c r="V40"/>
      <c r="W40"/>
    </row>
    <row r="41" spans="1:23" s="191" customFormat="1" ht="15" customHeight="1" x14ac:dyDescent="0.25">
      <c r="A41" s="226"/>
      <c r="B41" s="193" t="s">
        <v>89</v>
      </c>
      <c r="C41" s="189">
        <v>678</v>
      </c>
      <c r="D41" s="189">
        <v>5800</v>
      </c>
      <c r="E41" s="189">
        <v>9592</v>
      </c>
      <c r="F41" s="189">
        <v>18767</v>
      </c>
      <c r="G41" s="189">
        <v>9406</v>
      </c>
      <c r="H41" s="200" t="s">
        <v>170</v>
      </c>
      <c r="I41"/>
      <c r="J41" t="s">
        <v>95</v>
      </c>
      <c r="K41" s="200" t="s">
        <v>135</v>
      </c>
      <c r="L41" s="189">
        <f t="shared" si="2"/>
        <v>44243</v>
      </c>
      <c r="M41"/>
      <c r="N41"/>
      <c r="O41"/>
      <c r="P41"/>
      <c r="Q41"/>
      <c r="R41"/>
      <c r="S41"/>
      <c r="T41"/>
      <c r="U41"/>
      <c r="V41"/>
      <c r="W41"/>
    </row>
    <row r="42" spans="1:23" s="194" customFormat="1" ht="16.5" thickBot="1" x14ac:dyDescent="0.3">
      <c r="A42" s="227"/>
      <c r="B42" s="193" t="s">
        <v>9</v>
      </c>
      <c r="C42" s="189">
        <v>678</v>
      </c>
      <c r="D42" s="189">
        <v>7009</v>
      </c>
      <c r="E42" s="189">
        <v>9656</v>
      </c>
      <c r="F42" s="189">
        <v>11478</v>
      </c>
      <c r="G42" s="189">
        <v>8632</v>
      </c>
      <c r="H42" s="200" t="s">
        <v>169</v>
      </c>
      <c r="I42"/>
      <c r="J42" t="s">
        <v>95</v>
      </c>
      <c r="K42" s="200">
        <v>0</v>
      </c>
      <c r="L42" s="189">
        <f t="shared" si="2"/>
        <v>37453</v>
      </c>
      <c r="M42"/>
      <c r="N42"/>
      <c r="O42"/>
      <c r="P42"/>
      <c r="Q42"/>
      <c r="R42"/>
      <c r="S42"/>
      <c r="T42"/>
      <c r="U42"/>
      <c r="V42"/>
      <c r="W42"/>
    </row>
    <row r="43" spans="1:23" ht="16.5" thickBot="1" x14ac:dyDescent="0.3">
      <c r="A43" s="225" t="s">
        <v>34</v>
      </c>
      <c r="B43" s="149" t="s">
        <v>86</v>
      </c>
      <c r="C43" s="189">
        <v>5502</v>
      </c>
      <c r="D43" s="189">
        <v>3720</v>
      </c>
      <c r="E43" s="189">
        <v>3906</v>
      </c>
      <c r="F43" s="189">
        <v>6921</v>
      </c>
      <c r="G43" s="189">
        <v>6661</v>
      </c>
      <c r="H43" s="200" t="s">
        <v>96</v>
      </c>
      <c r="I43"/>
      <c r="J43">
        <v>0</v>
      </c>
      <c r="K43" s="200">
        <v>0</v>
      </c>
      <c r="L43" s="189">
        <f t="shared" si="2"/>
        <v>26710</v>
      </c>
      <c r="M43"/>
      <c r="N43"/>
      <c r="O43"/>
      <c r="P43"/>
      <c r="Q43"/>
      <c r="R43"/>
      <c r="S43"/>
      <c r="T43"/>
      <c r="U43"/>
      <c r="V43"/>
      <c r="W43"/>
    </row>
    <row r="44" spans="1:23" s="198" customFormat="1" ht="15.75" x14ac:dyDescent="0.25">
      <c r="A44" s="226"/>
      <c r="B44" s="202" t="s">
        <v>36</v>
      </c>
      <c r="C44" s="189" t="s">
        <v>182</v>
      </c>
      <c r="D44" s="189">
        <v>4227</v>
      </c>
      <c r="E44" s="189">
        <v>3119</v>
      </c>
      <c r="F44" s="189">
        <v>3369</v>
      </c>
      <c r="G44" s="189" t="s">
        <v>182</v>
      </c>
      <c r="H44" s="200" t="s">
        <v>120</v>
      </c>
      <c r="I44"/>
      <c r="J44">
        <v>0</v>
      </c>
      <c r="K44" s="200">
        <v>0</v>
      </c>
      <c r="L44" s="189">
        <f>SUM(C44:K44)</f>
        <v>10715</v>
      </c>
      <c r="M44"/>
      <c r="N44"/>
      <c r="O44"/>
      <c r="P44"/>
      <c r="Q44"/>
      <c r="R44"/>
      <c r="S44"/>
      <c r="T44"/>
      <c r="U44"/>
      <c r="V44"/>
      <c r="W44"/>
    </row>
    <row r="45" spans="1:23" ht="16.5" hidden="1" thickBot="1" x14ac:dyDescent="0.3">
      <c r="A45" s="227"/>
      <c r="B45" s="192" t="s">
        <v>35</v>
      </c>
      <c r="C45" s="145">
        <v>629.57000000000005</v>
      </c>
      <c r="D45" s="145">
        <v>6729.07</v>
      </c>
      <c r="E45" s="145">
        <v>7705</v>
      </c>
      <c r="F45" s="145">
        <v>6266.08</v>
      </c>
      <c r="G45" s="145">
        <v>7846.12</v>
      </c>
      <c r="H45" s="137" t="s">
        <v>97</v>
      </c>
      <c r="I45"/>
      <c r="J45">
        <v>0</v>
      </c>
      <c r="K45" s="137">
        <v>0</v>
      </c>
      <c r="L45" s="167">
        <f>SUM(C45:K45)</f>
        <v>29175.84</v>
      </c>
    </row>
    <row r="46" spans="1:23" s="128" customFormat="1" ht="15.75" x14ac:dyDescent="0.25">
      <c r="A46" s="160"/>
      <c r="B46" s="161"/>
      <c r="C46" s="156"/>
      <c r="D46" s="156"/>
      <c r="E46" s="156"/>
      <c r="F46" s="156"/>
      <c r="G46" s="156"/>
      <c r="H46" s="157"/>
      <c r="I46"/>
      <c r="J46"/>
      <c r="K46" s="157"/>
      <c r="L46" s="159"/>
    </row>
    <row r="47" spans="1:23" s="128" customFormat="1" ht="21" customHeight="1" thickBot="1" x14ac:dyDescent="0.3">
      <c r="A47" s="257"/>
      <c r="B47" s="257"/>
      <c r="C47" s="257"/>
      <c r="D47" s="257"/>
      <c r="E47" s="162"/>
      <c r="F47" s="247" t="s">
        <v>119</v>
      </c>
      <c r="G47" s="247"/>
      <c r="H47" s="247"/>
      <c r="I47" s="247"/>
      <c r="J47" s="247"/>
      <c r="K47" s="247"/>
      <c r="L47" s="127"/>
    </row>
    <row r="48" spans="1:23" s="128" customFormat="1" ht="44.25" customHeight="1" thickBot="1" x14ac:dyDescent="0.3">
      <c r="A48" s="254" t="s">
        <v>113</v>
      </c>
      <c r="B48" s="255"/>
      <c r="C48" s="255"/>
      <c r="D48" s="256"/>
      <c r="E48" s="162"/>
      <c r="F48" s="247"/>
      <c r="G48" s="247"/>
      <c r="H48" s="247"/>
      <c r="I48" s="247"/>
      <c r="J48" s="247"/>
      <c r="K48" s="247"/>
    </row>
    <row r="49" spans="1:13" ht="48.75" customHeight="1" thickBot="1" x14ac:dyDescent="0.3">
      <c r="A49" s="240" t="s">
        <v>114</v>
      </c>
      <c r="B49" s="241"/>
      <c r="C49" s="241"/>
      <c r="D49" s="242"/>
      <c r="E49" s="156"/>
      <c r="F49" s="247"/>
      <c r="G49" s="247"/>
      <c r="H49" s="247"/>
      <c r="I49" s="247"/>
      <c r="J49" s="247"/>
      <c r="K49" s="247"/>
    </row>
    <row r="50" spans="1:13" ht="48" thickBot="1" x14ac:dyDescent="0.3">
      <c r="A50" s="179" t="s">
        <v>153</v>
      </c>
      <c r="B50" s="180" t="s">
        <v>154</v>
      </c>
      <c r="C50" s="250" t="s">
        <v>95</v>
      </c>
      <c r="D50" s="251"/>
      <c r="E50" s="156"/>
      <c r="F50" s="128"/>
      <c r="G50" s="181"/>
      <c r="H50" s="181"/>
      <c r="I50" s="186"/>
      <c r="J50" s="186"/>
      <c r="K50" s="181"/>
      <c r="L50" s="165"/>
    </row>
    <row r="51" spans="1:13" s="128" customFormat="1" ht="18.75" x14ac:dyDescent="0.25">
      <c r="A51" s="232" t="s">
        <v>4</v>
      </c>
      <c r="B51" s="245" t="s">
        <v>111</v>
      </c>
      <c r="C51" s="252" t="s">
        <v>115</v>
      </c>
      <c r="D51" s="253"/>
      <c r="E51" s="156"/>
      <c r="F51" s="181"/>
      <c r="G51" s="181"/>
      <c r="H51" s="181"/>
      <c r="I51" s="186"/>
      <c r="J51" s="186"/>
      <c r="K51" s="181"/>
      <c r="L51" s="165"/>
    </row>
    <row r="52" spans="1:13" ht="35.25" customHeight="1" thickBot="1" x14ac:dyDescent="0.3">
      <c r="A52" s="233"/>
      <c r="B52" s="246"/>
      <c r="C52" s="243">
        <v>11478</v>
      </c>
      <c r="D52" s="244"/>
      <c r="E52" s="156"/>
      <c r="F52" s="181"/>
      <c r="G52" s="181"/>
      <c r="H52" s="181"/>
      <c r="I52" s="186"/>
      <c r="J52" s="186"/>
      <c r="K52" s="181"/>
      <c r="L52" s="165"/>
    </row>
    <row r="53" spans="1:13" ht="31.5" x14ac:dyDescent="0.25">
      <c r="A53" s="232" t="s">
        <v>116</v>
      </c>
      <c r="B53" s="245" t="s">
        <v>151</v>
      </c>
      <c r="C53" s="184" t="s">
        <v>118</v>
      </c>
      <c r="D53" s="174" t="s">
        <v>117</v>
      </c>
      <c r="E53" s="133"/>
      <c r="F53" s="181"/>
      <c r="G53" s="181"/>
      <c r="H53" s="181"/>
      <c r="I53" s="186"/>
      <c r="J53" s="186"/>
      <c r="K53" s="181"/>
      <c r="L53" s="165"/>
    </row>
    <row r="54" spans="1:13" ht="16.5" customHeight="1" thickBot="1" x14ac:dyDescent="0.3">
      <c r="A54" s="233"/>
      <c r="B54" s="246"/>
      <c r="C54" s="183">
        <v>211</v>
      </c>
      <c r="D54" s="173">
        <v>7850</v>
      </c>
      <c r="F54" s="165"/>
      <c r="G54" s="165"/>
      <c r="H54" s="165"/>
      <c r="I54" s="186"/>
      <c r="J54" s="186"/>
      <c r="K54" s="165"/>
      <c r="L54" s="165"/>
    </row>
    <row r="55" spans="1:13" ht="34.5" customHeight="1" x14ac:dyDescent="0.25">
      <c r="A55" s="228" t="s">
        <v>110</v>
      </c>
      <c r="B55" s="245" t="s">
        <v>112</v>
      </c>
      <c r="C55" s="185" t="s">
        <v>18</v>
      </c>
      <c r="D55" s="177" t="s">
        <v>19</v>
      </c>
      <c r="F55" s="165"/>
      <c r="G55" s="165"/>
      <c r="H55" s="165"/>
      <c r="I55" s="186"/>
      <c r="J55" s="186"/>
      <c r="K55" s="165"/>
      <c r="L55" s="165"/>
    </row>
    <row r="56" spans="1:13" ht="15.75" customHeight="1" thickBot="1" x14ac:dyDescent="0.3">
      <c r="A56" s="229"/>
      <c r="B56" s="246"/>
      <c r="C56" s="182">
        <v>560</v>
      </c>
      <c r="D56" s="163">
        <v>5800</v>
      </c>
    </row>
    <row r="57" spans="1:13" ht="15.75" x14ac:dyDescent="0.25">
      <c r="A57" s="230" t="s">
        <v>125</v>
      </c>
      <c r="B57" s="234" t="s">
        <v>159</v>
      </c>
      <c r="C57" s="238" t="s">
        <v>137</v>
      </c>
      <c r="D57" s="239"/>
    </row>
    <row r="58" spans="1:13" ht="36.75" customHeight="1" thickBot="1" x14ac:dyDescent="0.3">
      <c r="A58" s="231"/>
      <c r="B58" s="235"/>
      <c r="C58" s="223">
        <v>10192</v>
      </c>
      <c r="D58" s="224"/>
    </row>
    <row r="59" spans="1:13" s="128" customFormat="1" ht="18.75" x14ac:dyDescent="0.25">
      <c r="A59" s="228" t="s">
        <v>131</v>
      </c>
      <c r="B59" s="234" t="s">
        <v>138</v>
      </c>
      <c r="C59" s="238" t="s">
        <v>137</v>
      </c>
      <c r="D59" s="239"/>
      <c r="E59" s="147"/>
      <c r="F59" s="147"/>
      <c r="G59" s="147"/>
      <c r="H59" s="147"/>
      <c r="I59" s="188"/>
      <c r="J59" s="188"/>
      <c r="K59" s="147"/>
      <c r="L59" s="147"/>
      <c r="M59" s="147"/>
    </row>
    <row r="60" spans="1:13" s="128" customFormat="1" ht="33" customHeight="1" thickBot="1" x14ac:dyDescent="0.3">
      <c r="A60" s="229"/>
      <c r="B60" s="235"/>
      <c r="C60" s="223">
        <v>4268</v>
      </c>
      <c r="D60" s="224"/>
      <c r="E60" s="147"/>
      <c r="F60" s="147"/>
      <c r="G60" s="147"/>
      <c r="H60" s="147"/>
      <c r="I60" s="188"/>
      <c r="J60" s="188"/>
      <c r="K60" s="147"/>
      <c r="L60" s="147"/>
      <c r="M60" s="147"/>
    </row>
    <row r="61" spans="1:13" ht="15.75" x14ac:dyDescent="0.25">
      <c r="A61" s="228" t="s">
        <v>126</v>
      </c>
      <c r="B61" s="234" t="s">
        <v>139</v>
      </c>
      <c r="C61" s="238" t="s">
        <v>177</v>
      </c>
      <c r="D61" s="239"/>
      <c r="E61" s="133"/>
      <c r="F61" s="133"/>
      <c r="G61" s="133"/>
      <c r="H61" s="133"/>
      <c r="K61" s="133"/>
      <c r="L61" s="133"/>
    </row>
    <row r="62" spans="1:13" ht="21.75" customHeight="1" thickBot="1" x14ac:dyDescent="0.3">
      <c r="A62" s="229"/>
      <c r="B62" s="235"/>
      <c r="C62" s="223">
        <v>5160</v>
      </c>
      <c r="D62" s="224"/>
      <c r="E62" s="133"/>
      <c r="F62" s="133"/>
      <c r="G62" s="133"/>
      <c r="H62" s="133"/>
      <c r="K62" s="133"/>
      <c r="L62" s="133"/>
    </row>
    <row r="63" spans="1:13" ht="15.75" x14ac:dyDescent="0.25">
      <c r="A63" s="228" t="s">
        <v>124</v>
      </c>
      <c r="B63" s="234" t="s">
        <v>158</v>
      </c>
      <c r="C63" s="238" t="s">
        <v>140</v>
      </c>
      <c r="D63" s="239"/>
    </row>
    <row r="64" spans="1:13" ht="33" customHeight="1" thickBot="1" x14ac:dyDescent="0.3">
      <c r="A64" s="229"/>
      <c r="B64" s="235"/>
      <c r="C64" s="223">
        <v>14156</v>
      </c>
      <c r="D64" s="224"/>
    </row>
    <row r="65" spans="1:4" ht="19.5" customHeight="1" x14ac:dyDescent="0.25">
      <c r="A65" s="236" t="s">
        <v>142</v>
      </c>
      <c r="B65" s="234" t="s">
        <v>143</v>
      </c>
      <c r="C65" s="238" t="s">
        <v>115</v>
      </c>
      <c r="D65" s="239"/>
    </row>
    <row r="66" spans="1:4" ht="15.75" customHeight="1" thickBot="1" x14ac:dyDescent="0.3">
      <c r="A66" s="237"/>
      <c r="B66" s="235"/>
      <c r="C66" s="223">
        <v>14123</v>
      </c>
      <c r="D66" s="224"/>
    </row>
    <row r="67" spans="1:4" ht="15.75" x14ac:dyDescent="0.25">
      <c r="A67" s="236" t="s">
        <v>144</v>
      </c>
      <c r="B67" s="234" t="s">
        <v>145</v>
      </c>
      <c r="C67" s="238" t="s">
        <v>137</v>
      </c>
      <c r="D67" s="239"/>
    </row>
    <row r="68" spans="1:4" ht="38.25" customHeight="1" thickBot="1" x14ac:dyDescent="0.3">
      <c r="A68" s="237"/>
      <c r="B68" s="235"/>
      <c r="C68" s="223">
        <v>12751</v>
      </c>
      <c r="D68" s="224"/>
    </row>
    <row r="69" spans="1:4" ht="15.75" x14ac:dyDescent="0.25">
      <c r="A69" s="236" t="s">
        <v>146</v>
      </c>
      <c r="B69" s="234" t="s">
        <v>147</v>
      </c>
      <c r="C69" s="238" t="s">
        <v>137</v>
      </c>
      <c r="D69" s="239"/>
    </row>
    <row r="70" spans="1:4" ht="30.75" customHeight="1" thickBot="1" x14ac:dyDescent="0.3">
      <c r="A70" s="237"/>
      <c r="B70" s="235"/>
      <c r="C70" s="223">
        <v>12646</v>
      </c>
      <c r="D70" s="224"/>
    </row>
    <row r="71" spans="1:4" ht="15.75" x14ac:dyDescent="0.25">
      <c r="A71" s="236" t="s">
        <v>148</v>
      </c>
      <c r="B71" s="234" t="s">
        <v>150</v>
      </c>
      <c r="C71" s="238" t="s">
        <v>115</v>
      </c>
      <c r="D71" s="239"/>
    </row>
    <row r="72" spans="1:4" ht="36" customHeight="1" thickBot="1" x14ac:dyDescent="0.3">
      <c r="A72" s="237"/>
      <c r="B72" s="235"/>
      <c r="C72" s="223">
        <v>3985</v>
      </c>
      <c r="D72" s="224"/>
    </row>
    <row r="73" spans="1:4" ht="15.75" x14ac:dyDescent="0.25">
      <c r="A73" s="236" t="s">
        <v>127</v>
      </c>
      <c r="B73" s="234" t="s">
        <v>149</v>
      </c>
      <c r="C73" s="238" t="s">
        <v>137</v>
      </c>
      <c r="D73" s="239"/>
    </row>
    <row r="74" spans="1:4" ht="31.5" customHeight="1" thickBot="1" x14ac:dyDescent="0.3">
      <c r="A74" s="237"/>
      <c r="B74" s="235"/>
      <c r="C74" s="223">
        <v>10640</v>
      </c>
      <c r="D74" s="224"/>
    </row>
    <row r="75" spans="1:4" ht="15.75" x14ac:dyDescent="0.25">
      <c r="A75" s="236" t="s">
        <v>128</v>
      </c>
      <c r="B75" s="234" t="s">
        <v>152</v>
      </c>
      <c r="C75" s="238" t="s">
        <v>115</v>
      </c>
      <c r="D75" s="239"/>
    </row>
    <row r="76" spans="1:4" ht="16.5" thickBot="1" x14ac:dyDescent="0.3">
      <c r="A76" s="237"/>
      <c r="B76" s="235"/>
      <c r="C76" s="223">
        <v>9389</v>
      </c>
      <c r="D76" s="224"/>
    </row>
  </sheetData>
  <sortState ref="C8:L45">
    <sortCondition ref="C8:C45"/>
  </sortState>
  <mergeCells count="59">
    <mergeCell ref="F47:K49"/>
    <mergeCell ref="C2:L6"/>
    <mergeCell ref="C57:D57"/>
    <mergeCell ref="C74:D74"/>
    <mergeCell ref="C75:D75"/>
    <mergeCell ref="C50:D50"/>
    <mergeCell ref="C51:D51"/>
    <mergeCell ref="C58:D58"/>
    <mergeCell ref="C59:D59"/>
    <mergeCell ref="C60:D60"/>
    <mergeCell ref="A48:D48"/>
    <mergeCell ref="A47:D47"/>
    <mergeCell ref="C61:D61"/>
    <mergeCell ref="C62:D62"/>
    <mergeCell ref="C63:D63"/>
    <mergeCell ref="A67:A68"/>
    <mergeCell ref="C64:D64"/>
    <mergeCell ref="C65:D65"/>
    <mergeCell ref="C66:D66"/>
    <mergeCell ref="C67:D67"/>
    <mergeCell ref="A65:A66"/>
    <mergeCell ref="A63:A64"/>
    <mergeCell ref="C71:D71"/>
    <mergeCell ref="B71:B72"/>
    <mergeCell ref="A69:A70"/>
    <mergeCell ref="A71:A72"/>
    <mergeCell ref="C72:D72"/>
    <mergeCell ref="C73:D73"/>
    <mergeCell ref="A49:D49"/>
    <mergeCell ref="C52:D52"/>
    <mergeCell ref="B51:B52"/>
    <mergeCell ref="B53:B54"/>
    <mergeCell ref="B55:B56"/>
    <mergeCell ref="B57:B58"/>
    <mergeCell ref="B59:B60"/>
    <mergeCell ref="B61:B62"/>
    <mergeCell ref="B63:B64"/>
    <mergeCell ref="B65:B66"/>
    <mergeCell ref="B67:B68"/>
    <mergeCell ref="B69:B70"/>
    <mergeCell ref="C68:D68"/>
    <mergeCell ref="C69:D69"/>
    <mergeCell ref="C70:D70"/>
    <mergeCell ref="C76:D76"/>
    <mergeCell ref="A8:A19"/>
    <mergeCell ref="A20:A21"/>
    <mergeCell ref="A23:A28"/>
    <mergeCell ref="A29:A42"/>
    <mergeCell ref="A43:A45"/>
    <mergeCell ref="A59:A60"/>
    <mergeCell ref="A61:A62"/>
    <mergeCell ref="A57:A58"/>
    <mergeCell ref="A55:A56"/>
    <mergeCell ref="A53:A54"/>
    <mergeCell ref="A51:A52"/>
    <mergeCell ref="B73:B74"/>
    <mergeCell ref="B75:B76"/>
    <mergeCell ref="A75:A76"/>
    <mergeCell ref="A73:A74"/>
  </mergeCells>
  <hyperlinks>
    <hyperlink ref="B43" r:id="rId1" xr:uid="{00000000-0004-0000-0100-000000000000}"/>
    <hyperlink ref="B30" r:id="rId2" xr:uid="{00000000-0004-0000-0100-000002000000}"/>
    <hyperlink ref="B31" r:id="rId3" xr:uid="{00000000-0004-0000-0100-000003000000}"/>
    <hyperlink ref="B8" r:id="rId4" xr:uid="{00000000-0004-0000-0100-000004000000}"/>
    <hyperlink ref="B32" r:id="rId5" display="Cornelius*" xr:uid="{00000000-0004-0000-0100-000005000000}"/>
    <hyperlink ref="B33" r:id="rId6" xr:uid="{00000000-0004-0000-0100-000006000000}"/>
    <hyperlink ref="B9" r:id="rId7" xr:uid="{00000000-0004-0000-0100-000007000000}"/>
    <hyperlink ref="B27" r:id="rId8" xr:uid="{00000000-0004-0000-0100-000009000000}"/>
    <hyperlink ref="B23" r:id="rId9" xr:uid="{00000000-0004-0000-0100-00000A000000}"/>
    <hyperlink ref="B24" r:id="rId10" display="Pleasant Valley Expansion " xr:uid="{00000000-0004-0000-0100-00000B000000}"/>
    <hyperlink ref="B11" r:id="rId11" xr:uid="{00000000-0004-0000-0100-00000C000000}"/>
    <hyperlink ref="B36" r:id="rId12" xr:uid="{00000000-0004-0000-0100-00000D000000}"/>
    <hyperlink ref="B22" r:id="rId13" xr:uid="{00000000-0004-0000-0100-00000E000000}"/>
    <hyperlink ref="B37" r:id="rId14" xr:uid="{00000000-0004-0000-0100-00000F000000}"/>
    <hyperlink ref="B12" r:id="rId15" xr:uid="{00000000-0004-0000-0100-000010000000}"/>
    <hyperlink ref="B44" r:id="rId16" xr:uid="{00000000-0004-0000-0100-000011000000}"/>
    <hyperlink ref="B13" r:id="rId17" xr:uid="{00000000-0004-0000-0100-000012000000}"/>
    <hyperlink ref="B15" r:id="rId18" xr:uid="{00000000-0004-0000-0100-000013000000}"/>
    <hyperlink ref="B14" r:id="rId19" xr:uid="{00000000-0004-0000-0100-000014000000}"/>
    <hyperlink ref="B38" r:id="rId20" display="North Plains" xr:uid="{00000000-0004-0000-0100-000015000000}"/>
    <hyperlink ref="B26" r:id="rId21" xr:uid="{00000000-0004-0000-0100-000016000000}"/>
    <hyperlink ref="B16" r:id="rId22" xr:uid="{00000000-0004-0000-0100-000017000000}"/>
    <hyperlink ref="B18" r:id="rId23" xr:uid="{00000000-0004-0000-0100-000018000000}"/>
    <hyperlink ref="B20" r:id="rId24" xr:uid="{00000000-0004-0000-0100-000019000000}"/>
    <hyperlink ref="B21" r:id="rId25" xr:uid="{00000000-0004-0000-0100-00001A000000}"/>
    <hyperlink ref="B25" r:id="rId26" xr:uid="{00000000-0004-0000-0100-00001B000000}"/>
    <hyperlink ref="B35" r:id="rId27" xr:uid="{00000000-0004-0000-0100-00001C000000}"/>
    <hyperlink ref="B40" r:id="rId28" xr:uid="{00000000-0004-0000-0100-00001D000000}"/>
    <hyperlink ref="B41" r:id="rId29" xr:uid="{00000000-0004-0000-0100-00001E000000}"/>
    <hyperlink ref="B39" r:id="rId30" xr:uid="{00000000-0004-0000-0100-00001F000000}"/>
    <hyperlink ref="B42" r:id="rId31" xr:uid="{00000000-0004-0000-0100-000020000000}"/>
    <hyperlink ref="B45" r:id="rId32" xr:uid="{00000000-0004-0000-0100-000021000000}"/>
    <hyperlink ref="B29" r:id="rId33" display="Beaverton " xr:uid="{C68C76AD-303E-4C61-9A5A-02801E89A232}"/>
    <hyperlink ref="B34" r:id="rId34" xr:uid="{00000000-0004-0000-0100-000008000000}"/>
    <hyperlink ref="A57:A58" r:id="rId35" display="Tualatin Valley Water District" xr:uid="{4972F3D8-8AC9-4C25-8957-30EE1313B8DD}"/>
  </hyperlinks>
  <pageMargins left="0" right="0" top="0.5" bottom="0.5" header="0" footer="0"/>
  <pageSetup paperSize="17" scale="75" fitToHeight="0" orientation="landscape" r:id="rId36"/>
  <drawing r:id="rId37"/>
  <legacyDrawing r:id="rId38"/>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Y74"/>
  <sheetViews>
    <sheetView zoomScale="90" zoomScaleNormal="90" workbookViewId="0">
      <selection activeCell="D14" sqref="D14"/>
    </sheetView>
  </sheetViews>
  <sheetFormatPr defaultRowHeight="15" x14ac:dyDescent="0.25"/>
  <cols>
    <col min="1" max="1" width="28" style="126" bestFit="1" customWidth="1"/>
    <col min="2" max="2" width="31.28515625" style="127" customWidth="1"/>
    <col min="3" max="3" width="18" style="126" customWidth="1"/>
    <col min="4" max="4" width="24" style="126" bestFit="1" customWidth="1"/>
    <col min="5" max="5" width="17.140625" style="126" bestFit="1" customWidth="1"/>
    <col min="6" max="6" width="23.7109375" style="126" bestFit="1" customWidth="1"/>
    <col min="7" max="7" width="25.28515625" style="126" bestFit="1" customWidth="1"/>
    <col min="8" max="8" width="29" style="126" customWidth="1"/>
    <col min="9" max="10" width="30.7109375" style="126" bestFit="1" customWidth="1"/>
    <col min="11" max="11" width="17.28515625" style="126" bestFit="1" customWidth="1"/>
    <col min="12" max="13" width="9.140625" style="126"/>
    <col min="14" max="14" width="10.5703125" style="126" bestFit="1" customWidth="1"/>
    <col min="15" max="16384" width="9.140625" style="126"/>
  </cols>
  <sheetData>
    <row r="2" spans="1:25" ht="15" customHeight="1" x14ac:dyDescent="0.25">
      <c r="B2" s="126"/>
      <c r="C2" s="248" t="s">
        <v>130</v>
      </c>
      <c r="D2" s="248"/>
      <c r="E2" s="248"/>
      <c r="F2" s="248"/>
      <c r="G2" s="248"/>
      <c r="H2" s="248"/>
      <c r="I2" s="248"/>
      <c r="J2" s="248"/>
      <c r="K2" s="248"/>
    </row>
    <row r="3" spans="1:25" ht="15" customHeight="1" x14ac:dyDescent="0.25">
      <c r="B3" s="131"/>
      <c r="C3" s="248"/>
      <c r="D3" s="248"/>
      <c r="E3" s="248"/>
      <c r="F3" s="248"/>
      <c r="G3" s="248"/>
      <c r="H3" s="248"/>
      <c r="I3" s="248"/>
      <c r="J3" s="248"/>
      <c r="K3" s="248"/>
    </row>
    <row r="4" spans="1:25" ht="15" customHeight="1" x14ac:dyDescent="0.25">
      <c r="B4" s="131"/>
      <c r="C4" s="248"/>
      <c r="D4" s="248"/>
      <c r="E4" s="248"/>
      <c r="F4" s="248"/>
      <c r="G4" s="248"/>
      <c r="H4" s="248"/>
      <c r="I4" s="248"/>
      <c r="J4" s="248"/>
      <c r="K4" s="248"/>
      <c r="P4" s="126" t="s">
        <v>103</v>
      </c>
    </row>
    <row r="5" spans="1:25" ht="15" customHeight="1" x14ac:dyDescent="0.25">
      <c r="B5" s="131"/>
      <c r="C5" s="248"/>
      <c r="D5" s="248"/>
      <c r="E5" s="248"/>
      <c r="F5" s="248"/>
      <c r="G5" s="248"/>
      <c r="H5" s="248"/>
      <c r="I5" s="248"/>
      <c r="J5" s="248"/>
      <c r="K5" s="248"/>
    </row>
    <row r="6" spans="1:25" s="125" customFormat="1" ht="15" customHeight="1" x14ac:dyDescent="0.25">
      <c r="A6" s="132"/>
      <c r="B6" s="131"/>
      <c r="C6" s="249"/>
      <c r="D6" s="249"/>
      <c r="E6" s="249"/>
      <c r="F6" s="249"/>
      <c r="G6" s="249"/>
      <c r="H6" s="249"/>
      <c r="I6" s="249"/>
      <c r="J6" s="249"/>
      <c r="K6" s="249"/>
      <c r="L6" s="129"/>
      <c r="P6" s="129"/>
      <c r="Q6" s="129"/>
      <c r="R6" s="129"/>
      <c r="S6" s="129"/>
      <c r="T6" s="129"/>
      <c r="U6" s="129"/>
      <c r="V6" s="129"/>
      <c r="W6" s="129"/>
      <c r="X6" s="129"/>
      <c r="Y6" s="129"/>
    </row>
    <row r="7" spans="1:25" s="128" customFormat="1" ht="32.25" thickBot="1" x14ac:dyDescent="0.3">
      <c r="A7" s="152" t="s">
        <v>108</v>
      </c>
      <c r="B7" s="152" t="s">
        <v>109</v>
      </c>
      <c r="C7" s="146" t="s">
        <v>18</v>
      </c>
      <c r="D7" s="146" t="s">
        <v>19</v>
      </c>
      <c r="E7" s="146" t="s">
        <v>94</v>
      </c>
      <c r="F7" s="146" t="s">
        <v>31</v>
      </c>
      <c r="G7" s="146" t="s">
        <v>106</v>
      </c>
      <c r="H7" s="146" t="s">
        <v>21</v>
      </c>
      <c r="I7" s="146" t="s">
        <v>93</v>
      </c>
      <c r="J7" s="146" t="s">
        <v>82</v>
      </c>
      <c r="K7" s="164" t="s">
        <v>132</v>
      </c>
      <c r="L7" s="130"/>
      <c r="P7" s="130"/>
      <c r="Q7" s="130"/>
    </row>
    <row r="8" spans="1:25" ht="16.5" thickBot="1" x14ac:dyDescent="0.3">
      <c r="A8" s="225" t="s">
        <v>47</v>
      </c>
      <c r="B8" s="153" t="s">
        <v>77</v>
      </c>
      <c r="C8" s="135">
        <v>207</v>
      </c>
      <c r="D8" s="135">
        <v>207</v>
      </c>
      <c r="E8" s="141">
        <v>2710</v>
      </c>
      <c r="F8" s="135">
        <v>2868</v>
      </c>
      <c r="G8" s="135">
        <v>2825</v>
      </c>
      <c r="H8" s="135" t="s">
        <v>121</v>
      </c>
      <c r="I8" s="136">
        <v>0</v>
      </c>
      <c r="J8" s="135" t="s">
        <v>122</v>
      </c>
      <c r="K8" s="166"/>
      <c r="L8" s="126" t="s">
        <v>163</v>
      </c>
    </row>
    <row r="9" spans="1:25" ht="16.5" thickBot="1" x14ac:dyDescent="0.3">
      <c r="A9" s="226"/>
      <c r="B9" s="154" t="s">
        <v>38</v>
      </c>
      <c r="C9" s="134" t="s">
        <v>156</v>
      </c>
      <c r="D9" s="134" t="s">
        <v>156</v>
      </c>
      <c r="E9" s="134" t="s">
        <v>156</v>
      </c>
      <c r="F9" s="134" t="s">
        <v>156</v>
      </c>
      <c r="G9" s="134">
        <v>6534</v>
      </c>
      <c r="H9" s="135" t="s">
        <v>97</v>
      </c>
      <c r="I9" s="139">
        <v>0</v>
      </c>
      <c r="J9" s="135">
        <v>0</v>
      </c>
      <c r="K9" s="166"/>
      <c r="L9" s="126" t="s">
        <v>163</v>
      </c>
    </row>
    <row r="10" spans="1:25" ht="16.5" thickBot="1" x14ac:dyDescent="0.3">
      <c r="A10" s="226"/>
      <c r="B10" s="153" t="s">
        <v>87</v>
      </c>
      <c r="C10" s="145" t="s">
        <v>156</v>
      </c>
      <c r="D10" s="145" t="s">
        <v>156</v>
      </c>
      <c r="E10" s="145" t="s">
        <v>156</v>
      </c>
      <c r="F10" s="145">
        <v>3536</v>
      </c>
      <c r="G10" s="145">
        <v>7847</v>
      </c>
      <c r="H10" s="137" t="s">
        <v>100</v>
      </c>
      <c r="I10" s="139" t="s">
        <v>95</v>
      </c>
      <c r="J10" s="135">
        <v>0</v>
      </c>
      <c r="K10" s="167"/>
      <c r="L10" s="126" t="s">
        <v>163</v>
      </c>
    </row>
    <row r="11" spans="1:25" ht="16.5" thickBot="1" x14ac:dyDescent="0.3">
      <c r="A11" s="226"/>
      <c r="B11" s="153" t="s">
        <v>14</v>
      </c>
      <c r="C11" s="134" t="s">
        <v>156</v>
      </c>
      <c r="D11" s="134" t="s">
        <v>156</v>
      </c>
      <c r="E11" s="142" t="s">
        <v>156</v>
      </c>
      <c r="F11" s="134">
        <v>7786</v>
      </c>
      <c r="G11" s="134">
        <v>10959</v>
      </c>
      <c r="H11" s="135" t="s">
        <v>161</v>
      </c>
      <c r="I11" s="136" t="s">
        <v>95</v>
      </c>
      <c r="J11" s="135">
        <v>0</v>
      </c>
      <c r="K11" s="166"/>
      <c r="L11" s="126" t="s">
        <v>162</v>
      </c>
    </row>
    <row r="12" spans="1:25" ht="16.5" thickBot="1" x14ac:dyDescent="0.3">
      <c r="A12" s="226"/>
      <c r="B12" s="153" t="s">
        <v>12</v>
      </c>
      <c r="C12" s="134"/>
      <c r="D12" s="134"/>
      <c r="E12" s="135"/>
      <c r="F12" s="135">
        <v>3843</v>
      </c>
      <c r="G12" s="135">
        <v>8228</v>
      </c>
      <c r="H12" s="135" t="s">
        <v>92</v>
      </c>
      <c r="I12" s="136" t="s">
        <v>95</v>
      </c>
      <c r="J12" s="135">
        <v>0</v>
      </c>
      <c r="K12" s="166"/>
      <c r="L12" s="126" t="s">
        <v>163</v>
      </c>
    </row>
    <row r="13" spans="1:25" ht="16.5" thickBot="1" x14ac:dyDescent="0.3">
      <c r="A13" s="226"/>
      <c r="B13" s="153" t="s">
        <v>17</v>
      </c>
      <c r="C13" s="142" t="s">
        <v>172</v>
      </c>
      <c r="D13" s="142" t="s">
        <v>172</v>
      </c>
      <c r="E13" s="134" t="s">
        <v>156</v>
      </c>
      <c r="F13" s="134" t="s">
        <v>156</v>
      </c>
      <c r="G13" s="134">
        <v>2100</v>
      </c>
      <c r="H13" s="135" t="s">
        <v>164</v>
      </c>
      <c r="I13" s="136" t="s">
        <v>95</v>
      </c>
      <c r="J13" s="135" t="s">
        <v>136</v>
      </c>
      <c r="K13" s="166"/>
      <c r="L13" s="157" t="s">
        <v>162</v>
      </c>
    </row>
    <row r="14" spans="1:25" ht="16.5" thickBot="1" x14ac:dyDescent="0.3">
      <c r="A14" s="226"/>
      <c r="B14" s="153" t="s">
        <v>39</v>
      </c>
      <c r="C14" s="134"/>
      <c r="D14" s="134"/>
      <c r="E14" s="134"/>
      <c r="F14" s="134"/>
      <c r="G14" s="134">
        <v>4042</v>
      </c>
      <c r="H14" s="135" t="s">
        <v>120</v>
      </c>
      <c r="I14" s="136" t="s">
        <v>95</v>
      </c>
      <c r="J14" s="135">
        <v>0</v>
      </c>
      <c r="K14" s="166"/>
    </row>
    <row r="15" spans="1:25" ht="16.5" thickBot="1" x14ac:dyDescent="0.3">
      <c r="A15" s="226"/>
      <c r="B15" s="153" t="s">
        <v>16</v>
      </c>
      <c r="C15" s="134" t="s">
        <v>173</v>
      </c>
      <c r="D15" s="134" t="s">
        <v>173</v>
      </c>
      <c r="E15" s="134">
        <v>9766</v>
      </c>
      <c r="F15" s="134">
        <v>8969</v>
      </c>
      <c r="G15" s="134">
        <v>6692</v>
      </c>
      <c r="H15" s="135" t="s">
        <v>92</v>
      </c>
      <c r="I15" s="136" t="s">
        <v>95</v>
      </c>
      <c r="J15" s="135">
        <v>0</v>
      </c>
      <c r="K15" s="166"/>
    </row>
    <row r="16" spans="1:25" ht="16.5" thickBot="1" x14ac:dyDescent="0.3">
      <c r="A16" s="226"/>
      <c r="B16" s="153" t="s">
        <v>37</v>
      </c>
      <c r="C16" s="134" t="s">
        <v>156</v>
      </c>
      <c r="D16" s="134" t="s">
        <v>156</v>
      </c>
      <c r="E16" s="134" t="s">
        <v>156</v>
      </c>
      <c r="F16" s="134" t="s">
        <v>156</v>
      </c>
      <c r="G16" s="134">
        <v>3407.55</v>
      </c>
      <c r="H16" s="135" t="s">
        <v>97</v>
      </c>
      <c r="I16" s="135"/>
      <c r="J16" s="135">
        <v>0</v>
      </c>
      <c r="K16" s="166"/>
    </row>
    <row r="17" spans="1:12" ht="16.5" thickBot="1" x14ac:dyDescent="0.3">
      <c r="A17" s="226"/>
      <c r="B17" s="155" t="s">
        <v>13</v>
      </c>
      <c r="C17" s="134"/>
      <c r="D17" s="134"/>
      <c r="E17" s="134">
        <v>3827</v>
      </c>
      <c r="F17" s="134"/>
      <c r="G17" s="134">
        <v>11775</v>
      </c>
      <c r="H17" s="135" t="s">
        <v>97</v>
      </c>
      <c r="I17" s="136" t="s">
        <v>95</v>
      </c>
      <c r="J17" s="135" t="s">
        <v>123</v>
      </c>
      <c r="K17" s="166"/>
    </row>
    <row r="18" spans="1:12" ht="16.5" thickBot="1" x14ac:dyDescent="0.3">
      <c r="A18" s="227"/>
      <c r="B18" s="153" t="s">
        <v>15</v>
      </c>
      <c r="C18" s="135" t="s">
        <v>156</v>
      </c>
      <c r="D18" s="135" t="s">
        <v>156</v>
      </c>
      <c r="E18" s="135">
        <v>5329</v>
      </c>
      <c r="F18" s="135">
        <v>11575</v>
      </c>
      <c r="G18" s="135">
        <v>9912</v>
      </c>
      <c r="H18" s="135" t="s">
        <v>96</v>
      </c>
      <c r="I18" s="136" t="s">
        <v>95</v>
      </c>
      <c r="J18" s="135">
        <v>0</v>
      </c>
      <c r="K18" s="166"/>
    </row>
    <row r="19" spans="1:12" ht="16.5" thickBot="1" x14ac:dyDescent="0.3">
      <c r="A19" s="225" t="s">
        <v>48</v>
      </c>
      <c r="B19" s="149" t="s">
        <v>49</v>
      </c>
      <c r="C19" s="135"/>
      <c r="D19" s="135"/>
      <c r="E19" s="135"/>
      <c r="F19" s="135"/>
      <c r="G19" s="141">
        <v>5371.32</v>
      </c>
      <c r="H19" s="143" t="s">
        <v>129</v>
      </c>
      <c r="I19" s="141">
        <v>0</v>
      </c>
      <c r="J19" s="135">
        <v>0</v>
      </c>
      <c r="K19" s="168"/>
    </row>
    <row r="20" spans="1:12" ht="16.5" thickBot="1" x14ac:dyDescent="0.3">
      <c r="A20" s="227"/>
      <c r="B20" s="149" t="s">
        <v>50</v>
      </c>
      <c r="C20" s="141" t="s">
        <v>174</v>
      </c>
      <c r="D20" s="141" t="s">
        <v>174</v>
      </c>
      <c r="E20" s="141" t="s">
        <v>156</v>
      </c>
      <c r="F20" s="141">
        <v>1567.67</v>
      </c>
      <c r="G20" s="138">
        <v>3361</v>
      </c>
      <c r="H20" s="135" t="s">
        <v>96</v>
      </c>
      <c r="I20" s="141">
        <v>0</v>
      </c>
      <c r="J20" s="135">
        <v>0</v>
      </c>
      <c r="K20" s="169"/>
    </row>
    <row r="21" spans="1:12" ht="16.5" thickBot="1" x14ac:dyDescent="0.3">
      <c r="A21" s="151" t="s">
        <v>51</v>
      </c>
      <c r="B21" s="149" t="s">
        <v>53</v>
      </c>
      <c r="C21" s="138">
        <v>2327</v>
      </c>
      <c r="D21" s="138">
        <v>2327</v>
      </c>
      <c r="E21" s="138">
        <v>6308</v>
      </c>
      <c r="F21" s="138">
        <v>2507.6799999999998</v>
      </c>
      <c r="G21" s="141">
        <v>1723.07</v>
      </c>
      <c r="H21" s="141">
        <v>0</v>
      </c>
      <c r="I21" s="141">
        <v>0</v>
      </c>
      <c r="J21" s="135">
        <v>0</v>
      </c>
      <c r="K21" s="168"/>
    </row>
    <row r="22" spans="1:12" ht="16.5" thickBot="1" x14ac:dyDescent="0.3">
      <c r="A22" s="225" t="s">
        <v>46</v>
      </c>
      <c r="B22" s="149" t="s">
        <v>2</v>
      </c>
      <c r="C22" s="141" t="s">
        <v>156</v>
      </c>
      <c r="D22" s="141" t="s">
        <v>156</v>
      </c>
      <c r="E22" s="141" t="s">
        <v>156</v>
      </c>
      <c r="F22" s="141">
        <v>1666</v>
      </c>
      <c r="G22" s="135">
        <v>4751</v>
      </c>
      <c r="H22" s="135" t="s">
        <v>97</v>
      </c>
      <c r="I22" s="136" t="s">
        <v>95</v>
      </c>
      <c r="J22" s="135">
        <v>0</v>
      </c>
      <c r="K22" s="166"/>
    </row>
    <row r="23" spans="1:12" ht="16.5" thickBot="1" x14ac:dyDescent="0.3">
      <c r="A23" s="226"/>
      <c r="B23" s="149" t="s">
        <v>107</v>
      </c>
      <c r="C23" s="135" t="s">
        <v>156</v>
      </c>
      <c r="D23" s="135" t="s">
        <v>156</v>
      </c>
      <c r="E23" s="135" t="s">
        <v>156</v>
      </c>
      <c r="F23" s="135" t="s">
        <v>156</v>
      </c>
      <c r="G23" s="135">
        <v>4751</v>
      </c>
      <c r="H23" s="135" t="s">
        <v>97</v>
      </c>
      <c r="I23" s="136" t="s">
        <v>95</v>
      </c>
      <c r="J23" s="135">
        <v>0</v>
      </c>
      <c r="K23" s="168"/>
    </row>
    <row r="24" spans="1:12" ht="16.5" thickBot="1" x14ac:dyDescent="0.3">
      <c r="A24" s="226"/>
      <c r="B24" s="149" t="s">
        <v>91</v>
      </c>
      <c r="C24" s="141" t="s">
        <v>156</v>
      </c>
      <c r="D24" s="141" t="s">
        <v>156</v>
      </c>
      <c r="E24" s="135" t="s">
        <v>156</v>
      </c>
      <c r="F24" s="141" t="s">
        <v>156</v>
      </c>
      <c r="G24" s="135">
        <v>4751</v>
      </c>
      <c r="H24" s="135" t="s">
        <v>97</v>
      </c>
      <c r="I24" s="136" t="s">
        <v>95</v>
      </c>
      <c r="J24" s="135">
        <v>0</v>
      </c>
      <c r="K24" s="168"/>
    </row>
    <row r="25" spans="1:12" ht="16.5" thickBot="1" x14ac:dyDescent="0.3">
      <c r="A25" s="226"/>
      <c r="B25" s="149" t="s">
        <v>1</v>
      </c>
      <c r="C25" s="141" t="s">
        <v>156</v>
      </c>
      <c r="D25" s="141" t="s">
        <v>156</v>
      </c>
      <c r="E25" s="135" t="s">
        <v>156</v>
      </c>
      <c r="F25" s="141" t="s">
        <v>156</v>
      </c>
      <c r="G25" s="135">
        <v>3062</v>
      </c>
      <c r="H25" s="135" t="s">
        <v>92</v>
      </c>
      <c r="I25" s="136" t="s">
        <v>95</v>
      </c>
      <c r="J25" s="135" t="s">
        <v>101</v>
      </c>
      <c r="K25" s="166"/>
    </row>
    <row r="26" spans="1:12" ht="16.5" thickBot="1" x14ac:dyDescent="0.3">
      <c r="A26" s="226"/>
      <c r="B26" s="153" t="s">
        <v>73</v>
      </c>
      <c r="C26" s="135" t="s">
        <v>156</v>
      </c>
      <c r="D26" s="135" t="s">
        <v>156</v>
      </c>
      <c r="E26" s="135" t="s">
        <v>156</v>
      </c>
      <c r="F26" s="135">
        <v>1611</v>
      </c>
      <c r="G26" s="135">
        <v>2961</v>
      </c>
      <c r="H26" s="135" t="s">
        <v>92</v>
      </c>
      <c r="I26" s="139" t="s">
        <v>95</v>
      </c>
      <c r="J26" s="135">
        <v>0</v>
      </c>
      <c r="K26" s="166"/>
    </row>
    <row r="27" spans="1:12" ht="16.5" thickBot="1" x14ac:dyDescent="0.3">
      <c r="A27" s="227"/>
      <c r="B27" s="150" t="s">
        <v>3</v>
      </c>
      <c r="C27" s="140" t="s">
        <v>156</v>
      </c>
      <c r="D27" s="140" t="s">
        <v>156</v>
      </c>
      <c r="E27" s="135">
        <v>2270</v>
      </c>
      <c r="F27" s="135" t="s">
        <v>156</v>
      </c>
      <c r="G27" s="135">
        <v>7619</v>
      </c>
      <c r="H27" s="135" t="s">
        <v>97</v>
      </c>
      <c r="I27" s="136" t="s">
        <v>95</v>
      </c>
      <c r="J27" s="135">
        <v>0</v>
      </c>
      <c r="K27" s="166"/>
    </row>
    <row r="28" spans="1:12" ht="16.5" thickBot="1" x14ac:dyDescent="0.3">
      <c r="A28" s="225" t="s">
        <v>69</v>
      </c>
      <c r="B28" s="149" t="s">
        <v>74</v>
      </c>
      <c r="C28" s="135"/>
      <c r="D28" s="135"/>
      <c r="E28" s="135"/>
      <c r="F28" s="135"/>
      <c r="G28" s="134">
        <v>4999</v>
      </c>
      <c r="H28" s="135" t="s">
        <v>105</v>
      </c>
      <c r="I28" s="136">
        <v>0</v>
      </c>
      <c r="J28" s="135">
        <v>0</v>
      </c>
      <c r="K28" s="170"/>
      <c r="L28" s="133"/>
    </row>
    <row r="29" spans="1:12" ht="16.5" thickBot="1" x14ac:dyDescent="0.3">
      <c r="A29" s="226"/>
      <c r="B29" s="148" t="s">
        <v>6</v>
      </c>
      <c r="C29" s="189"/>
      <c r="D29" s="189"/>
      <c r="E29" s="189"/>
      <c r="F29" s="142">
        <v>4271</v>
      </c>
      <c r="G29" s="134">
        <v>6255</v>
      </c>
      <c r="H29" s="135" t="s">
        <v>92</v>
      </c>
      <c r="I29" s="136" t="s">
        <v>95</v>
      </c>
      <c r="J29" s="135">
        <v>0</v>
      </c>
      <c r="K29" s="166"/>
    </row>
    <row r="30" spans="1:12" ht="16.5" thickBot="1" x14ac:dyDescent="0.3">
      <c r="A30" s="226"/>
      <c r="B30" s="149" t="s">
        <v>25</v>
      </c>
      <c r="C30" s="134">
        <v>10592</v>
      </c>
      <c r="D30" s="134">
        <v>10592</v>
      </c>
      <c r="E30" s="134" t="e">
        <f>#REF!</f>
        <v>#REF!</v>
      </c>
      <c r="F30" s="134">
        <v>7510</v>
      </c>
      <c r="G30" s="134">
        <v>6225</v>
      </c>
      <c r="H30" s="135" t="s">
        <v>92</v>
      </c>
      <c r="I30" s="136" t="s">
        <v>95</v>
      </c>
      <c r="J30" s="135">
        <v>0</v>
      </c>
      <c r="K30" s="166"/>
    </row>
    <row r="31" spans="1:12" ht="16.5" thickBot="1" x14ac:dyDescent="0.3">
      <c r="A31" s="226"/>
      <c r="B31" s="149" t="s">
        <v>88</v>
      </c>
      <c r="C31" s="134"/>
      <c r="D31" s="134"/>
      <c r="E31" s="134"/>
      <c r="F31" s="134"/>
      <c r="G31" s="134">
        <v>10914</v>
      </c>
      <c r="H31" s="135" t="s">
        <v>97</v>
      </c>
      <c r="I31" s="136" t="s">
        <v>95</v>
      </c>
      <c r="J31" s="135" t="s">
        <v>104</v>
      </c>
      <c r="K31" s="166"/>
    </row>
    <row r="32" spans="1:12" ht="16.5" thickBot="1" x14ac:dyDescent="0.3">
      <c r="A32" s="226"/>
      <c r="B32" s="149" t="s">
        <v>76</v>
      </c>
      <c r="C32" s="134"/>
      <c r="D32" s="134"/>
      <c r="E32" s="134"/>
      <c r="F32" s="134">
        <v>7510</v>
      </c>
      <c r="G32" s="134">
        <v>9406</v>
      </c>
      <c r="H32" s="135" t="s">
        <v>96</v>
      </c>
      <c r="I32" s="136" t="s">
        <v>95</v>
      </c>
      <c r="J32" s="135">
        <v>0</v>
      </c>
      <c r="K32" s="166"/>
    </row>
    <row r="33" spans="1:11" ht="16.5" thickBot="1" x14ac:dyDescent="0.3">
      <c r="A33" s="226"/>
      <c r="B33" s="149" t="s">
        <v>10</v>
      </c>
      <c r="C33" s="134"/>
      <c r="D33" s="134"/>
      <c r="E33" s="134"/>
      <c r="F33" s="134">
        <v>7510</v>
      </c>
      <c r="G33" s="134"/>
      <c r="H33" s="135" t="s">
        <v>97</v>
      </c>
      <c r="I33" s="136" t="s">
        <v>95</v>
      </c>
      <c r="J33" s="135">
        <v>0</v>
      </c>
      <c r="K33" s="166"/>
    </row>
    <row r="34" spans="1:11" ht="16.5" thickBot="1" x14ac:dyDescent="0.3">
      <c r="A34" s="226"/>
      <c r="B34" s="149" t="s">
        <v>5</v>
      </c>
      <c r="C34" s="200"/>
      <c r="D34" s="200"/>
      <c r="E34" s="200"/>
      <c r="F34" s="200">
        <v>7510</v>
      </c>
      <c r="G34" s="134">
        <v>10300</v>
      </c>
      <c r="H34" s="135" t="s">
        <v>96</v>
      </c>
      <c r="I34" s="136" t="s">
        <v>95</v>
      </c>
      <c r="J34" s="135">
        <v>0</v>
      </c>
      <c r="K34" s="166"/>
    </row>
    <row r="35" spans="1:11" ht="16.5" thickBot="1" x14ac:dyDescent="0.3">
      <c r="A35" s="226"/>
      <c r="B35" s="149" t="s">
        <v>90</v>
      </c>
      <c r="C35" s="189"/>
      <c r="D35" s="189"/>
      <c r="E35" s="189"/>
      <c r="F35" s="189">
        <v>7510</v>
      </c>
      <c r="G35" s="134">
        <v>10300</v>
      </c>
      <c r="H35" s="135" t="s">
        <v>96</v>
      </c>
      <c r="I35" s="136" t="s">
        <v>95</v>
      </c>
      <c r="J35" s="135">
        <v>0</v>
      </c>
      <c r="K35" s="166"/>
    </row>
    <row r="36" spans="1:11" ht="16.5" thickBot="1" x14ac:dyDescent="0.3">
      <c r="A36" s="226"/>
      <c r="B36" s="149" t="s">
        <v>85</v>
      </c>
      <c r="C36" s="189"/>
      <c r="D36" s="189"/>
      <c r="E36" s="189"/>
      <c r="F36" s="189"/>
      <c r="G36" s="141"/>
      <c r="H36" s="143" t="s">
        <v>99</v>
      </c>
      <c r="I36" s="136" t="s">
        <v>133</v>
      </c>
      <c r="J36" s="135">
        <v>0</v>
      </c>
      <c r="K36" s="168"/>
    </row>
    <row r="37" spans="1:11" ht="16.5" thickBot="1" x14ac:dyDescent="0.3">
      <c r="A37" s="226"/>
      <c r="B37" s="149" t="s">
        <v>29</v>
      </c>
      <c r="C37" s="189"/>
      <c r="D37" s="189"/>
      <c r="E37" s="189"/>
      <c r="F37" s="189"/>
      <c r="G37" s="144">
        <v>10354</v>
      </c>
      <c r="H37" s="135" t="s">
        <v>96</v>
      </c>
      <c r="I37" s="136">
        <v>0</v>
      </c>
      <c r="J37" s="135">
        <v>0</v>
      </c>
      <c r="K37" s="166"/>
    </row>
    <row r="38" spans="1:11" ht="16.5" thickBot="1" x14ac:dyDescent="0.3">
      <c r="A38" s="226"/>
      <c r="B38" s="149" t="s">
        <v>7</v>
      </c>
      <c r="C38" s="189"/>
      <c r="D38" s="189"/>
      <c r="E38" s="189"/>
      <c r="F38" s="189"/>
      <c r="G38" s="135">
        <v>6028.88</v>
      </c>
      <c r="H38" s="135" t="s">
        <v>120</v>
      </c>
      <c r="I38" s="136" t="s">
        <v>95</v>
      </c>
      <c r="J38" s="135">
        <v>0</v>
      </c>
      <c r="K38" s="166"/>
    </row>
    <row r="39" spans="1:11" ht="15" customHeight="1" thickBot="1" x14ac:dyDescent="0.3">
      <c r="A39" s="226"/>
      <c r="B39" s="149" t="s">
        <v>8</v>
      </c>
      <c r="C39" s="189"/>
      <c r="D39" s="189"/>
      <c r="E39" s="189"/>
      <c r="F39" s="189"/>
      <c r="G39" s="134">
        <v>9406</v>
      </c>
      <c r="H39" s="135" t="s">
        <v>92</v>
      </c>
      <c r="I39" s="136" t="s">
        <v>95</v>
      </c>
      <c r="J39" s="135" t="s">
        <v>135</v>
      </c>
      <c r="K39" s="166"/>
    </row>
    <row r="40" spans="1:11" ht="15" customHeight="1" thickBot="1" x14ac:dyDescent="0.3">
      <c r="A40" s="226"/>
      <c r="B40" s="149" t="s">
        <v>89</v>
      </c>
      <c r="C40" s="189"/>
      <c r="D40" s="189"/>
      <c r="E40" s="189"/>
      <c r="F40" s="189">
        <v>4984</v>
      </c>
      <c r="G40" s="134">
        <v>9406</v>
      </c>
      <c r="H40" s="135" t="s">
        <v>92</v>
      </c>
      <c r="I40" s="136" t="s">
        <v>95</v>
      </c>
      <c r="J40" s="135" t="s">
        <v>135</v>
      </c>
      <c r="K40" s="166"/>
    </row>
    <row r="41" spans="1:11" ht="16.5" thickBot="1" x14ac:dyDescent="0.3">
      <c r="A41" s="226"/>
      <c r="B41" s="149" t="s">
        <v>9</v>
      </c>
      <c r="C41" s="189"/>
      <c r="D41" s="189"/>
      <c r="E41" s="189"/>
      <c r="F41" s="189"/>
      <c r="G41" s="134">
        <v>4645</v>
      </c>
      <c r="H41" s="135" t="s">
        <v>92</v>
      </c>
      <c r="I41" s="136" t="s">
        <v>95</v>
      </c>
      <c r="J41" s="135">
        <v>0</v>
      </c>
      <c r="K41" s="166"/>
    </row>
    <row r="42" spans="1:11" ht="16.5" thickBot="1" x14ac:dyDescent="0.3">
      <c r="A42" s="225" t="s">
        <v>34</v>
      </c>
      <c r="B42" s="149" t="s">
        <v>86</v>
      </c>
      <c r="C42" s="189"/>
      <c r="D42" s="189"/>
      <c r="E42" s="189"/>
      <c r="F42" s="189"/>
      <c r="G42" s="135">
        <v>378</v>
      </c>
      <c r="H42" s="135" t="s">
        <v>96</v>
      </c>
      <c r="I42" s="135">
        <v>0</v>
      </c>
      <c r="J42" s="157">
        <v>0</v>
      </c>
      <c r="K42" s="166"/>
    </row>
    <row r="43" spans="1:11" ht="16.5" thickBot="1" x14ac:dyDescent="0.3">
      <c r="A43" s="226"/>
      <c r="B43" s="149" t="s">
        <v>36</v>
      </c>
      <c r="C43" s="189"/>
      <c r="D43" s="189"/>
      <c r="E43" s="189"/>
      <c r="F43" s="189"/>
      <c r="G43" s="135"/>
      <c r="H43" s="135" t="s">
        <v>120</v>
      </c>
      <c r="I43" s="135">
        <v>0</v>
      </c>
      <c r="J43" s="135">
        <v>0</v>
      </c>
      <c r="K43" s="166"/>
    </row>
    <row r="44" spans="1:11" ht="16.5" thickBot="1" x14ac:dyDescent="0.3">
      <c r="A44" s="227"/>
      <c r="B44" s="148" t="s">
        <v>35</v>
      </c>
      <c r="C44" s="189"/>
      <c r="D44" s="189"/>
      <c r="E44" s="189"/>
      <c r="F44" s="189"/>
      <c r="G44" s="145">
        <v>5431.18</v>
      </c>
      <c r="H44" s="137" t="s">
        <v>97</v>
      </c>
      <c r="I44" s="139">
        <v>0</v>
      </c>
      <c r="J44" s="137">
        <v>0</v>
      </c>
      <c r="K44" s="167"/>
    </row>
    <row r="45" spans="1:11" ht="16.5" thickBot="1" x14ac:dyDescent="0.3">
      <c r="A45" s="160"/>
      <c r="B45" s="161"/>
      <c r="C45" s="156"/>
      <c r="D45" s="156"/>
      <c r="E45" s="145"/>
      <c r="F45" s="156"/>
      <c r="G45" s="156"/>
      <c r="H45" s="157"/>
      <c r="I45" s="158"/>
      <c r="J45" s="157"/>
      <c r="K45" s="159"/>
    </row>
    <row r="46" spans="1:11" ht="16.5" customHeight="1" x14ac:dyDescent="0.25">
      <c r="A46" s="263" t="s">
        <v>113</v>
      </c>
      <c r="B46" s="264"/>
      <c r="C46" s="264"/>
      <c r="D46" s="265"/>
      <c r="E46" s="156"/>
      <c r="F46" s="247" t="s">
        <v>119</v>
      </c>
      <c r="G46" s="247"/>
      <c r="H46" s="247"/>
      <c r="I46" s="247"/>
      <c r="J46" s="247"/>
    </row>
    <row r="47" spans="1:11" ht="40.5" customHeight="1" thickBot="1" x14ac:dyDescent="0.3">
      <c r="A47" s="260" t="s">
        <v>114</v>
      </c>
      <c r="B47" s="261"/>
      <c r="C47" s="261"/>
      <c r="D47" s="262"/>
      <c r="E47" s="156"/>
      <c r="F47" s="247"/>
      <c r="G47" s="247"/>
      <c r="H47" s="247"/>
      <c r="I47" s="247"/>
      <c r="J47" s="247"/>
      <c r="K47" s="165"/>
    </row>
    <row r="48" spans="1:11" s="128" customFormat="1" ht="48" thickBot="1" x14ac:dyDescent="0.3">
      <c r="A48" s="171" t="s">
        <v>153</v>
      </c>
      <c r="B48" s="178" t="s">
        <v>154</v>
      </c>
      <c r="C48" s="266" t="s">
        <v>95</v>
      </c>
      <c r="D48" s="267"/>
      <c r="E48" s="156"/>
      <c r="F48" s="247"/>
      <c r="G48" s="247"/>
      <c r="H48" s="247"/>
      <c r="I48" s="247"/>
      <c r="J48" s="247"/>
      <c r="K48" s="165"/>
    </row>
    <row r="49" spans="1:13" ht="19.5" thickBot="1" x14ac:dyDescent="0.3">
      <c r="A49" s="232" t="s">
        <v>4</v>
      </c>
      <c r="B49" s="268" t="s">
        <v>111</v>
      </c>
      <c r="C49" s="270" t="s">
        <v>134</v>
      </c>
      <c r="D49" s="271"/>
      <c r="E49" s="156"/>
      <c r="F49" s="247"/>
      <c r="G49" s="247"/>
      <c r="H49" s="247"/>
      <c r="I49" s="247"/>
      <c r="J49" s="247"/>
      <c r="K49" s="165"/>
    </row>
    <row r="50" spans="1:13" ht="30" customHeight="1" thickBot="1" x14ac:dyDescent="0.3">
      <c r="A50" s="233"/>
      <c r="B50" s="269"/>
      <c r="C50" s="280">
        <v>5867</v>
      </c>
      <c r="D50" s="281"/>
      <c r="E50" s="133"/>
      <c r="F50" s="181"/>
      <c r="G50" s="181"/>
      <c r="H50" s="181"/>
      <c r="I50" s="181"/>
      <c r="J50" s="181"/>
      <c r="K50" s="165"/>
    </row>
    <row r="51" spans="1:13" ht="31.5" x14ac:dyDescent="0.25">
      <c r="A51" s="232" t="s">
        <v>116</v>
      </c>
      <c r="B51" s="245" t="s">
        <v>151</v>
      </c>
      <c r="C51" s="174" t="s">
        <v>118</v>
      </c>
      <c r="D51" s="175" t="s">
        <v>117</v>
      </c>
      <c r="F51" s="165"/>
      <c r="G51" s="165"/>
      <c r="H51" s="165"/>
      <c r="I51" s="165"/>
      <c r="J51" s="165"/>
      <c r="K51" s="165"/>
    </row>
    <row r="52" spans="1:13" ht="16.5" thickBot="1" x14ac:dyDescent="0.3">
      <c r="A52" s="233"/>
      <c r="B52" s="246"/>
      <c r="C52" s="172">
        <v>211</v>
      </c>
      <c r="D52" s="173">
        <v>7850</v>
      </c>
    </row>
    <row r="53" spans="1:13" ht="15.75" x14ac:dyDescent="0.25">
      <c r="A53" s="258" t="s">
        <v>110</v>
      </c>
      <c r="B53" s="245" t="s">
        <v>112</v>
      </c>
      <c r="C53" s="177" t="s">
        <v>18</v>
      </c>
      <c r="D53" s="177" t="s">
        <v>19</v>
      </c>
    </row>
    <row r="54" spans="1:13" ht="36.75" customHeight="1" thickBot="1" x14ac:dyDescent="0.3">
      <c r="A54" s="259"/>
      <c r="B54" s="246"/>
      <c r="C54" s="176">
        <v>560</v>
      </c>
      <c r="D54" s="163">
        <v>5800</v>
      </c>
    </row>
    <row r="55" spans="1:13" s="128" customFormat="1" ht="15" customHeight="1" x14ac:dyDescent="0.25">
      <c r="A55" s="228" t="s">
        <v>125</v>
      </c>
      <c r="B55" s="272" t="s">
        <v>155</v>
      </c>
      <c r="C55" s="238" t="s">
        <v>137</v>
      </c>
      <c r="D55" s="239"/>
      <c r="E55" s="147"/>
      <c r="F55" s="147"/>
      <c r="L55" s="147"/>
      <c r="M55" s="147"/>
    </row>
    <row r="56" spans="1:13" s="128" customFormat="1" ht="47.25" customHeight="1" thickBot="1" x14ac:dyDescent="0.3">
      <c r="A56" s="229"/>
      <c r="B56" s="273"/>
      <c r="C56" s="274">
        <v>7419</v>
      </c>
      <c r="D56" s="275"/>
      <c r="E56" s="147"/>
      <c r="F56" s="147"/>
      <c r="L56" s="147"/>
      <c r="M56" s="147"/>
    </row>
    <row r="57" spans="1:13" ht="15.75" customHeight="1" x14ac:dyDescent="0.25">
      <c r="A57" s="228" t="s">
        <v>131</v>
      </c>
      <c r="B57" s="234" t="s">
        <v>138</v>
      </c>
      <c r="C57" s="276" t="s">
        <v>137</v>
      </c>
      <c r="D57" s="239"/>
      <c r="E57" s="133"/>
      <c r="F57" s="133"/>
      <c r="G57" s="133"/>
      <c r="H57" s="133"/>
      <c r="I57" s="133"/>
      <c r="J57" s="133"/>
      <c r="K57" s="133"/>
    </row>
    <row r="58" spans="1:13" ht="30.75" customHeight="1" thickBot="1" x14ac:dyDescent="0.3">
      <c r="A58" s="229"/>
      <c r="B58" s="235"/>
      <c r="C58" s="277">
        <v>2913</v>
      </c>
      <c r="D58" s="275"/>
      <c r="E58" s="133"/>
      <c r="F58" s="133"/>
      <c r="G58" s="133"/>
      <c r="H58" s="133"/>
      <c r="I58" s="133"/>
      <c r="J58" s="133"/>
      <c r="K58" s="133"/>
    </row>
    <row r="59" spans="1:13" ht="15.75" x14ac:dyDescent="0.25">
      <c r="A59" s="228" t="s">
        <v>126</v>
      </c>
      <c r="B59" s="272" t="s">
        <v>139</v>
      </c>
      <c r="C59" s="238" t="s">
        <v>137</v>
      </c>
      <c r="D59" s="239"/>
    </row>
    <row r="60" spans="1:13" ht="16.5" thickBot="1" x14ac:dyDescent="0.3">
      <c r="A60" s="229"/>
      <c r="B60" s="273"/>
      <c r="C60" s="274">
        <v>3655</v>
      </c>
      <c r="D60" s="275"/>
    </row>
    <row r="61" spans="1:13" ht="15.75" x14ac:dyDescent="0.25">
      <c r="A61" s="228" t="s">
        <v>124</v>
      </c>
      <c r="B61" s="272" t="s">
        <v>141</v>
      </c>
      <c r="C61" s="238" t="s">
        <v>140</v>
      </c>
      <c r="D61" s="239"/>
    </row>
    <row r="62" spans="1:13" ht="70.5" customHeight="1" thickBot="1" x14ac:dyDescent="0.3">
      <c r="A62" s="229"/>
      <c r="B62" s="273"/>
      <c r="C62" s="274">
        <v>11723</v>
      </c>
      <c r="D62" s="275"/>
    </row>
    <row r="63" spans="1:13" ht="15.75" x14ac:dyDescent="0.25">
      <c r="A63" s="236" t="s">
        <v>142</v>
      </c>
      <c r="B63" s="272" t="s">
        <v>143</v>
      </c>
      <c r="C63" s="238" t="s">
        <v>134</v>
      </c>
      <c r="D63" s="239"/>
    </row>
    <row r="64" spans="1:13" ht="16.5" thickBot="1" x14ac:dyDescent="0.3">
      <c r="A64" s="237"/>
      <c r="B64" s="273"/>
      <c r="C64" s="278">
        <v>8619</v>
      </c>
      <c r="D64" s="279"/>
    </row>
    <row r="65" spans="1:4" ht="15.75" x14ac:dyDescent="0.25">
      <c r="A65" s="236" t="s">
        <v>144</v>
      </c>
      <c r="B65" s="272" t="s">
        <v>145</v>
      </c>
      <c r="C65" s="238" t="s">
        <v>137</v>
      </c>
      <c r="D65" s="239"/>
    </row>
    <row r="66" spans="1:4" ht="36" customHeight="1" thickBot="1" x14ac:dyDescent="0.3">
      <c r="A66" s="237"/>
      <c r="B66" s="273"/>
      <c r="C66" s="274">
        <v>9958</v>
      </c>
      <c r="D66" s="275"/>
    </row>
    <row r="67" spans="1:4" ht="15.75" x14ac:dyDescent="0.25">
      <c r="A67" s="236" t="s">
        <v>146</v>
      </c>
      <c r="B67" s="272" t="s">
        <v>147</v>
      </c>
      <c r="C67" s="238" t="s">
        <v>137</v>
      </c>
      <c r="D67" s="239"/>
    </row>
    <row r="68" spans="1:4" ht="38.25" customHeight="1" thickBot="1" x14ac:dyDescent="0.3">
      <c r="A68" s="237"/>
      <c r="B68" s="273"/>
      <c r="C68" s="274">
        <v>4320</v>
      </c>
      <c r="D68" s="275"/>
    </row>
    <row r="69" spans="1:4" ht="15.75" x14ac:dyDescent="0.25">
      <c r="A69" s="236" t="s">
        <v>148</v>
      </c>
      <c r="B69" s="272" t="s">
        <v>150</v>
      </c>
      <c r="C69" s="238" t="s">
        <v>134</v>
      </c>
      <c r="D69" s="239"/>
    </row>
    <row r="70" spans="1:4" ht="33" customHeight="1" thickBot="1" x14ac:dyDescent="0.3">
      <c r="A70" s="237"/>
      <c r="B70" s="273"/>
      <c r="C70" s="278">
        <v>3608</v>
      </c>
      <c r="D70" s="279"/>
    </row>
    <row r="71" spans="1:4" ht="15.75" x14ac:dyDescent="0.25">
      <c r="A71" s="236" t="s">
        <v>127</v>
      </c>
      <c r="B71" s="272" t="s">
        <v>149</v>
      </c>
      <c r="C71" s="238" t="s">
        <v>137</v>
      </c>
      <c r="D71" s="239"/>
    </row>
    <row r="72" spans="1:4" ht="34.5" customHeight="1" thickBot="1" x14ac:dyDescent="0.3">
      <c r="A72" s="237"/>
      <c r="B72" s="273"/>
      <c r="C72" s="274">
        <v>5252</v>
      </c>
      <c r="D72" s="275"/>
    </row>
    <row r="73" spans="1:4" ht="15.75" x14ac:dyDescent="0.25">
      <c r="A73" s="236" t="s">
        <v>128</v>
      </c>
      <c r="B73" s="272" t="s">
        <v>152</v>
      </c>
      <c r="C73" s="238" t="s">
        <v>134</v>
      </c>
      <c r="D73" s="239"/>
    </row>
    <row r="74" spans="1:4" ht="16.5" thickBot="1" x14ac:dyDescent="0.3">
      <c r="A74" s="237"/>
      <c r="B74" s="273"/>
      <c r="C74" s="274">
        <v>6475</v>
      </c>
      <c r="D74" s="275"/>
    </row>
  </sheetData>
  <mergeCells count="58">
    <mergeCell ref="C50:D50"/>
    <mergeCell ref="A42:A44"/>
    <mergeCell ref="A71:A72"/>
    <mergeCell ref="B71:B72"/>
    <mergeCell ref="C71:D71"/>
    <mergeCell ref="C72:D72"/>
    <mergeCell ref="A63:A64"/>
    <mergeCell ref="B63:B64"/>
    <mergeCell ref="C63:D63"/>
    <mergeCell ref="C64:D64"/>
    <mergeCell ref="A65:A66"/>
    <mergeCell ref="B65:B66"/>
    <mergeCell ref="C65:D65"/>
    <mergeCell ref="C66:D66"/>
    <mergeCell ref="A59:A60"/>
    <mergeCell ref="B59:B60"/>
    <mergeCell ref="A73:A74"/>
    <mergeCell ref="B73:B74"/>
    <mergeCell ref="C73:D73"/>
    <mergeCell ref="C74:D74"/>
    <mergeCell ref="A67:A68"/>
    <mergeCell ref="B67:B68"/>
    <mergeCell ref="C67:D67"/>
    <mergeCell ref="C68:D68"/>
    <mergeCell ref="A69:A70"/>
    <mergeCell ref="B69:B70"/>
    <mergeCell ref="C69:D69"/>
    <mergeCell ref="C70:D70"/>
    <mergeCell ref="C59:D59"/>
    <mergeCell ref="C60:D60"/>
    <mergeCell ref="A61:A62"/>
    <mergeCell ref="B61:B62"/>
    <mergeCell ref="C61:D61"/>
    <mergeCell ref="C62:D62"/>
    <mergeCell ref="A55:A56"/>
    <mergeCell ref="B55:B56"/>
    <mergeCell ref="C55:D55"/>
    <mergeCell ref="C56:D56"/>
    <mergeCell ref="A57:A58"/>
    <mergeCell ref="B57:B58"/>
    <mergeCell ref="C57:D57"/>
    <mergeCell ref="C58:D58"/>
    <mergeCell ref="C2:K6"/>
    <mergeCell ref="A28:A41"/>
    <mergeCell ref="A51:A52"/>
    <mergeCell ref="B51:B52"/>
    <mergeCell ref="A53:A54"/>
    <mergeCell ref="B53:B54"/>
    <mergeCell ref="F46:J49"/>
    <mergeCell ref="A47:D47"/>
    <mergeCell ref="A8:A18"/>
    <mergeCell ref="A19:A20"/>
    <mergeCell ref="A22:A27"/>
    <mergeCell ref="A46:D46"/>
    <mergeCell ref="C48:D48"/>
    <mergeCell ref="A49:A50"/>
    <mergeCell ref="B49:B50"/>
    <mergeCell ref="C49:D49"/>
  </mergeCells>
  <hyperlinks>
    <hyperlink ref="A51:A52" r:id="rId1" display="Water Environment Services" xr:uid="{00000000-0004-0000-0200-000000000000}"/>
    <hyperlink ref="A55:A56" r:id="rId2" display="Tualatin Valley Water District" xr:uid="{00000000-0004-0000-0200-000001000000}"/>
    <hyperlink ref="A57:A58" r:id="rId3" display="Raleigh Water District" xr:uid="{00000000-0004-0000-0200-000002000000}"/>
    <hyperlink ref="A59:A60" r:id="rId4" display="West Slope Water District" xr:uid="{00000000-0004-0000-0200-000003000000}"/>
    <hyperlink ref="A61:A62" r:id="rId5" display="Rivergrove Water District" xr:uid="{00000000-0004-0000-0200-000004000000}"/>
    <hyperlink ref="A63:A64" r:id="rId6" display="Tualatin Hills Park &amp; Recreation District" xr:uid="{00000000-0004-0000-0200-000005000000}"/>
    <hyperlink ref="A65:A66" r:id="rId7" display="Sunrise Water Authority" xr:uid="{00000000-0004-0000-0200-000006000000}"/>
    <hyperlink ref="A67:A68" r:id="rId8" display="Oak Lodge Water Services" xr:uid="{00000000-0004-0000-0200-000007000000}"/>
    <hyperlink ref="A69:A70" r:id="rId9" display="North Clackamas Parks &amp; Recreation District" xr:uid="{00000000-0004-0000-0200-000008000000}"/>
    <hyperlink ref="A71:A72" r:id="rId10" display="Clackamas River Water District" xr:uid="{00000000-0004-0000-0200-000009000000}"/>
    <hyperlink ref="A73:A74" r:id="rId11" display="Chehalem Parks and Recreation District" xr:uid="{00000000-0004-0000-0200-00000A000000}"/>
    <hyperlink ref="A48" r:id="rId12" xr:uid="{00000000-0004-0000-0200-00000B000000}"/>
    <hyperlink ref="A53:A54" r:id="rId13" display="Clean Water Services" xr:uid="{00000000-0004-0000-0200-00000C000000}"/>
    <hyperlink ref="A49:A50" r:id="rId14" display="Washington County " xr:uid="{00000000-0004-0000-0200-00000D000000}"/>
    <hyperlink ref="B42" r:id="rId15" xr:uid="{00000000-0004-0000-0200-00000E000000}"/>
    <hyperlink ref="B28" r:id="rId16" xr:uid="{00000000-0004-0000-0200-00000F000000}"/>
    <hyperlink ref="B29" r:id="rId17" xr:uid="{00000000-0004-0000-0200-000010000000}"/>
    <hyperlink ref="B30" r:id="rId18" xr:uid="{00000000-0004-0000-0200-000011000000}"/>
    <hyperlink ref="B8" r:id="rId19" xr:uid="{00000000-0004-0000-0200-000012000000}"/>
    <hyperlink ref="B31" r:id="rId20" xr:uid="{00000000-0004-0000-0200-000013000000}"/>
    <hyperlink ref="B32" r:id="rId21" xr:uid="{00000000-0004-0000-0200-000014000000}"/>
    <hyperlink ref="B9" r:id="rId22" xr:uid="{00000000-0004-0000-0200-000015000000}"/>
    <hyperlink ref="B33" r:id="rId23" xr:uid="{00000000-0004-0000-0200-000016000000}"/>
    <hyperlink ref="B26" r:id="rId24" xr:uid="{00000000-0004-0000-0200-000017000000}"/>
    <hyperlink ref="B22" r:id="rId25" xr:uid="{00000000-0004-0000-0200-000018000000}"/>
    <hyperlink ref="B23" r:id="rId26" display="Pleasant Valley Expansion " xr:uid="{00000000-0004-0000-0200-000019000000}"/>
    <hyperlink ref="B11" r:id="rId27" xr:uid="{00000000-0004-0000-0200-00001A000000}"/>
    <hyperlink ref="B35" r:id="rId28" xr:uid="{00000000-0004-0000-0200-00001B000000}"/>
    <hyperlink ref="B21" r:id="rId29" xr:uid="{00000000-0004-0000-0200-00001C000000}"/>
    <hyperlink ref="B36" r:id="rId30" xr:uid="{00000000-0004-0000-0200-00001D000000}"/>
    <hyperlink ref="B12" r:id="rId31" xr:uid="{00000000-0004-0000-0200-00001E000000}"/>
    <hyperlink ref="B43" r:id="rId32" xr:uid="{00000000-0004-0000-0200-00001F000000}"/>
    <hyperlink ref="B13" r:id="rId33" xr:uid="{00000000-0004-0000-0200-000020000000}"/>
    <hyperlink ref="B15" r:id="rId34" xr:uid="{00000000-0004-0000-0200-000021000000}"/>
    <hyperlink ref="B14" r:id="rId35" xr:uid="{00000000-0004-0000-0200-000022000000}"/>
    <hyperlink ref="B37" r:id="rId36" xr:uid="{00000000-0004-0000-0200-000023000000}"/>
    <hyperlink ref="B25" r:id="rId37" xr:uid="{00000000-0004-0000-0200-000024000000}"/>
    <hyperlink ref="B16" r:id="rId38" xr:uid="{00000000-0004-0000-0200-000025000000}"/>
    <hyperlink ref="B18" r:id="rId39" xr:uid="{00000000-0004-0000-0200-000026000000}"/>
    <hyperlink ref="B19" r:id="rId40" xr:uid="{00000000-0004-0000-0200-000027000000}"/>
    <hyperlink ref="B20" r:id="rId41" xr:uid="{00000000-0004-0000-0200-000028000000}"/>
    <hyperlink ref="B24" r:id="rId42" xr:uid="{00000000-0004-0000-0200-000029000000}"/>
    <hyperlink ref="B34" r:id="rId43" xr:uid="{00000000-0004-0000-0200-00002A000000}"/>
    <hyperlink ref="B39" r:id="rId44" xr:uid="{00000000-0004-0000-0200-00002B000000}"/>
    <hyperlink ref="B40" r:id="rId45" xr:uid="{00000000-0004-0000-0200-00002C000000}"/>
    <hyperlink ref="B38" r:id="rId46" xr:uid="{00000000-0004-0000-0200-00002D000000}"/>
    <hyperlink ref="B41" r:id="rId47" xr:uid="{00000000-0004-0000-0200-00002E000000}"/>
    <hyperlink ref="B44" r:id="rId48" xr:uid="{00000000-0004-0000-0200-00002F000000}"/>
  </hyperlinks>
  <pageMargins left="0.7" right="0.7" top="0.75" bottom="0.75" header="0.3" footer="0.3"/>
  <pageSetup orientation="portrait" r:id="rId49"/>
  <drawing r:id="rId50"/>
  <legacyDrawing r:id="rId5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SF Rates</vt:lpstr>
      <vt:lpstr>MF Rates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 Kloor</dc:creator>
  <cp:lastModifiedBy>Samantha Thomas</cp:lastModifiedBy>
  <cp:lastPrinted>2019-09-10T21:48:08Z</cp:lastPrinted>
  <dcterms:created xsi:type="dcterms:W3CDTF">2015-02-02T18:40:49Z</dcterms:created>
  <dcterms:modified xsi:type="dcterms:W3CDTF">2025-03-19T21:42:11Z</dcterms:modified>
</cp:coreProperties>
</file>